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汇总表" sheetId="2" r:id="rId1"/>
    <sheet name="Sheet1" sheetId="3" r:id="rId2"/>
    <sheet name="汇总表 (含进度)" sheetId="4" r:id="rId3"/>
  </sheets>
  <definedNames>
    <definedName name="_xlnm._FilterDatabase" localSheetId="2" hidden="1">'汇总表 (含进度)'!$A$2:$O$44</definedName>
    <definedName name="_xlnm._FilterDatabase" localSheetId="0" hidden="1">汇总表!$A$2:$M$37</definedName>
  </definedNames>
  <calcPr calcId="144525"/>
</workbook>
</file>

<file path=xl/comments1.xml><?xml version="1.0" encoding="utf-8"?>
<comments xmlns="http://schemas.openxmlformats.org/spreadsheetml/2006/main">
  <authors>
    <author>Administrator</author>
  </authors>
  <commentList>
    <comment ref="K53" authorId="0">
      <text>
        <r>
          <rPr>
            <sz val="9"/>
            <rFont val="宋体"/>
            <charset val="134"/>
          </rPr>
          <t>预估：1000元/人</t>
        </r>
      </text>
    </comment>
  </commentList>
</comments>
</file>

<file path=xl/sharedStrings.xml><?xml version="1.0" encoding="utf-8"?>
<sst xmlns="http://schemas.openxmlformats.org/spreadsheetml/2006/main" count="669" uniqueCount="295">
  <si>
    <t>新疆隆炬新材料有限公司用工需求表（2022年2月24日）</t>
  </si>
  <si>
    <t>序号</t>
  </si>
  <si>
    <t>需求部门</t>
  </si>
  <si>
    <t>岗位名称</t>
  </si>
  <si>
    <t>岗位职责</t>
  </si>
  <si>
    <t>性别要求</t>
  </si>
  <si>
    <t>专业要求</t>
  </si>
  <si>
    <t>年龄要求</t>
  </si>
  <si>
    <t>工作经验要求</t>
  </si>
  <si>
    <t>学历要求</t>
  </si>
  <si>
    <t>证书/技能要求</t>
  </si>
  <si>
    <t>招聘人数</t>
  </si>
  <si>
    <t>税前薪酬标准（单位：元/月）</t>
  </si>
  <si>
    <t>备注</t>
  </si>
  <si>
    <t>财务中心</t>
  </si>
  <si>
    <t>财务经理</t>
  </si>
  <si>
    <t>1、全面负责财务部的日常管理工作；
2、组织制定财务方面的管理制度及有关规定，并监督执行；
3、制定、维护、改进公司财务管理程序和政策，制定年度、季度财务计划；
4、负责编制及组织实施财务预算报告，月、季、年度财务报告；
5、负责公司全面的资金调配，成本核算、会计核算和分析工作；
6、负责资金、资产的管理工作；
7、监控可能会对公司造成经济损失的重大经济活动；
8、管理与银行及其他机构的关系；
9、协助财务总监开展财务部与内外的沟通和协调工作；
10、完成上级交给的其他日常事务性工作。</t>
  </si>
  <si>
    <t>不限</t>
  </si>
  <si>
    <t>甲乙方经验均有，有制造业工作经验和会计师事务所/税务师事务所工作</t>
  </si>
  <si>
    <t>35岁以下</t>
  </si>
  <si>
    <t>5年以上</t>
  </si>
  <si>
    <t>本科以上</t>
  </si>
  <si>
    <t>注册会计师优先</t>
  </si>
  <si>
    <t>成本会计</t>
  </si>
  <si>
    <t>一、岗位职责
（一）会计核算工作
1、负责制作记账凭证工作；
2、负责成本核算工作，保证核算的准确性和规范性；
3、负责为厂内相关部门提供查账、对账、报表、对账单、原始单据的查找、复印等服务性工作；
4、负责为厂内相关部门提供财务报表数据工作；
5、负责每月与厂内相关部门核对财务数据，确保数据真实、准确；
6、负责固定资产电子明细账的管理工作；
7、负责财务软件的月末结帐工作，整理、清点会计凭证及账簿，及时进行数据备份。
（二）、公司成本管理、监控工作
（三）、应收账款管理工作
（四）、完成领导交办的其他工作任务。</t>
  </si>
  <si>
    <t>制造业成本会计经验</t>
  </si>
  <si>
    <t>注册会计师优先，会计初级、中级、高级职称</t>
  </si>
  <si>
    <t>小  计</t>
  </si>
  <si>
    <t>采购部</t>
  </si>
  <si>
    <t>统计兼内勤</t>
  </si>
  <si>
    <t xml:space="preserve">岗位职责：
1、在部门经理领导下工作，服从领导的工作安排，遵守公司各种规章制度，并按时、按量、高标准完成工作内容；
2、准确、及时、全面、系统地报出公司规定的各种综合统计报表，满足公司各部门对统计信息的需要；
3、负责部门的文案工作及文件的收集、整理、打印、分发工作，负责部门各种资料的保管、整理、归纳工作；
4、负责部门的日常考勤记录，负责部门办公用品的需求申请及领用发放工作；
5、按公司采购部的制度和流程进行有效工作，对审批后的经营类物资采购需求计划组织实施网上采购，采购单据和报账程序必须符合财务中心要求；
6、服从公司安排，积极配合其他部门工作，积极配合完成公司领导安排的其他工作。
任职资格：
1、中专及以上学历，会计专业及计算机专业者优先考虑，有生产型企业1年以上工作经验者优先考虑；
2、有良好的职业道德，执行力强、责任心强，有良好的计算机操作能力及写作能力；
3、有良好的耐压能力，适应重复性工作，认真仔细，任劳任怨，平和待人、团结合作。   </t>
  </si>
  <si>
    <t>女</t>
  </si>
  <si>
    <t>会计专业或计算机专业优先</t>
  </si>
  <si>
    <t>20-35周岁</t>
  </si>
  <si>
    <t>1年及以上</t>
  </si>
  <si>
    <t>中专及以上</t>
  </si>
  <si>
    <t>无要求</t>
  </si>
  <si>
    <t>此岗位编制在采购部，人员到岗后公司各部门均可借调使用（2022年 8月30日前可借调）</t>
  </si>
  <si>
    <t>采购经理</t>
  </si>
  <si>
    <t xml:space="preserve">              
岗位职责： 
1、在部门经理领导下工作，服从领导的工作安排，遵守公司各种规章制度，并按时、按量、高标准完成工作内容；                                                                     
2、严格按公司采购部的制度和流程进行有效工作，采购单据和付款程序必须符合财务中心要求；
3、对审批后的采购需求计划组织实施采购，确保生产经营过程中的物资供给。核对采购预算金额，按照物料类别进行分类采购，库存物资根据总需求量及库存数量适量采购，非库存且新增物资及时进行询比价；
4、定期向需求部门了解所采购物资具体使用情况，如有问题第一时间同供应商沟通解决，协调不合格产品的退货工作；
5、维护软件系统采购订单并跟进订单到货情况，紧急采购第一时间优先处理，确保保质保量及时满足各部门使用需求。有效进购需求物资，确保生产的顺利进行；
6、负责及时与供应商进行对账并制定付款计划，及时催收发票、收据等工作；
7、每年对供应商进行考核，根据供应商供货的质量、服务、产品价格、到货及时率等指标进行优胜劣汰，优化供应商资源； 
8、充分了解市场行情，根据生产具体用量调整库存物资的数量及价格，充分控制安全库存及采购成本；
9、完成领导安排的其他工作。
任职资格：                                                                                                                           1、大专及以上学历，有生产型企业3年以上工作经验者优先考虑，能熟练驾驶手动挡汽车者优先考虑；
2、有良好的职业道德，执行力强、责任心强，有良好的计算机操作能力及写作能力；
3、有良好的耐压能力，认真仔细，任劳任怨，平和待人，团结合作。 </t>
  </si>
  <si>
    <t>男</t>
  </si>
  <si>
    <t>3年及以上</t>
  </si>
  <si>
    <t>大专及以上</t>
  </si>
  <si>
    <t>小   计</t>
  </si>
  <si>
    <t>人事行政中心</t>
  </si>
  <si>
    <t>招聘主管</t>
  </si>
  <si>
    <t>（一）部门管理工作
1.根据集团人力资源部的各项制度，制订招聘组各员工岗位职责，并加以优化；
2.根据集团各阶段目标，制订合理的招聘计划；
3.根据各阶段人力需求初步制订合理预算，并在执行期间加以监督实施；
4.合理调配部门各岗位人员工作
（二）招聘体系及制度建设
1.建立健全的招聘体系；
2.建立完整合理的评测体系；
3.根据集团实际建立完善的招聘管理制度；
4. 协助各业务部门，完善用人标准，做好人才画像；
（三）招聘规划及策略管理
1.根据集团人力需求制定合理的招聘计划；
2合理分配部门人员具体工作；
3.按照招聘需求合理分配招聘方式侧重点。
（四）招聘渠道管理
1.寻求合理的招聘渠道；
2.对各个招特渠道进行评测；
3.招聘渠道信息维护及关系维护；
4.新招聘渠道的开发。
（五）招聘实施
1.合理选择当前岗位适当的招聘渠道；
2.单次招聘费用预算；
3.招聘人员确定；
4.招聘资料管理及招聘中高层管理人员负的监督筛选；
5.面试安排及基本测评安排；
6.联络用人部门复试安排；
7.入职跟进；
8.招聘总结
（六）招聘团队管理
1按照岗位职责合理安排各岗位人员工作；
2.日常招聘工作的组织和协调；
3.对下属人员的工作绩效进行合理评估。
（七）人才库的建立及管理
1.建立需求类人才库；
2.建立储备类人才库；
3.建立远景人才库及边缘人才库。
4、人才地图绘制
（八）其他工作.
完成上级交办的其他任务。
二、任职要求
1、有大型生产性企业招聘经验者优先；
2、能够接受疆内外出差（短差）；</t>
  </si>
  <si>
    <t>男士优先</t>
  </si>
  <si>
    <t>人力资源相关专业</t>
  </si>
  <si>
    <t>25-40岁</t>
  </si>
  <si>
    <t>3年以上</t>
  </si>
  <si>
    <t>本科及以上</t>
  </si>
  <si>
    <t>中级人力资源师/培训师资格证</t>
  </si>
  <si>
    <t>行政专员</t>
  </si>
  <si>
    <t>1、对行政日常工作进行全面管理。
2、负责公司行政管理制度等各类文件的起草、执行工作，并做好归档管理工作。
3、负责公司会议的筹备和安排，做好会议记录，整理会议记要，对会议决定的执行情况进行催办和检查。
4、参与公司各项活动的策划、组织工作。
5、负责资质证件等的办理及外联工作。
6、负责办公用品申购计划的制定和发放，印刷品的印刷计划及安排。
7、负责车辆管理工作。
8、负责固定资产管理工作。
9、负责公司物业、水、电、暖气、宽带等各项费用的缴纳。
10、负责公司员工宿舍/人才公寓相关事宜对接工作。
11、负责公司办公环境及办公设备日常维护等工作。
12、负责社区各项工作对接。
13、负责公司的后勤管理工作。
14、负责公司日常接待和协调工作。
15、领导交待的其他临时性工作。</t>
  </si>
  <si>
    <t>男女不限</t>
  </si>
  <si>
    <t>厨师（汉餐）</t>
  </si>
  <si>
    <t>擅长淮扬菜者优先，爱干净能吃苦，负责公司每日三餐；有健康证</t>
  </si>
  <si>
    <t>25-45岁</t>
  </si>
  <si>
    <t>5000-7000</t>
  </si>
  <si>
    <t>班车司机</t>
  </si>
  <si>
    <t>1.各种公文（会议纪要，领导发言稿，通知，报告，总结等）写作
2.制度修订及执行情况的管理
3.会议管理，印章管理
4.办公用品管理，费总控制
5.日常接待
6.档案管理，收发文，办公资产，车辆，安全等
7.证照管理，年检事宜
8.负责组织公司公共关系管理，与上级主管部门、政府及相关部门、新闻媒体、企业的联络协调沟通工作，公司内部各部门、子公司工作的协调、平衡
9.负责完成领导交办的其他任务。
任职资格：
1.全日制大专及以上学历，
2.年龄24-35岁以下，具有良好的综合素质。
3.熟练使用办公软件，良好的公文写作能力和口头表达能力
4.良好的沟通协调能力、团队管理协作及抗压能力，执行力强。</t>
  </si>
  <si>
    <t>具备A1驾驶照</t>
  </si>
  <si>
    <t>20-45</t>
  </si>
  <si>
    <t>2两年以上</t>
  </si>
  <si>
    <t>专业毕业证书</t>
  </si>
  <si>
    <t>质检中心</t>
  </si>
  <si>
    <t>技术员</t>
  </si>
  <si>
    <t>1.负责组织部门工作计划的具体实施。
2.协助编制规章管理制度、操作规程，并实施。
3.协助完成分析项目设备的选型和日常维护，改进分析方法，及时发现问题并解决问题。
4.合理安排班组，确保及时准确的提供化验分析结果，保质保量保安全的完成各项工作任务。
5.解决仪器设备使用过程的技术问题，对故障设备进行调试与维护，建立健全设备档案，检修台账，发现隐患及时组织整改，及时制止违章作业。
6.负责整理制作检验报告单和编制化学试剂和材料的采购计划。
7.对质检中心人员进行操作和安全知识培训，建立培训台帐。
8.负责对月报的整理和发送。
9.负责对各班组的工作情况、卫生、原始记录和相关台账的管理工作。
10.负责质检中心人员的考勤、劳动纪律，对违反劳动纪律的人员进行考核。</t>
  </si>
  <si>
    <t>化工、新材料相关专业</t>
  </si>
  <si>
    <t>——</t>
  </si>
  <si>
    <t>2年以上</t>
  </si>
  <si>
    <t>助理工程师及以上</t>
  </si>
  <si>
    <t>7000-10000</t>
  </si>
  <si>
    <t>质量体系</t>
  </si>
  <si>
    <t>1、协助部门负责人进行公司质量管理体系的认证、维护并持续改进，维持各部门体系的正常运行。
2、协助部门负责人组织安排公司的质量内审,核查问题,跟进协调和落实纠正预防措施，推动质量管理体系持续改进。
3、协助起草、修订和定期回顾质量管理体系相关文件。
4、协助部门负责人组织安排体系规定的质量意识、质量管理理论和实践等方面的体系培训与教育。
5、协助部门负责人起草、修订、受控下发质量手册、程序文件、三级管理文件等质量管理体系文件,并督促各部门严格按照文件要求执行,同时对文件的执行情况及效果进行跟踪。
6、参与产品注册的资料准备工作,协调处理或解决注册过程中的有关问题。
7、参与原材料、产品的不合格审理程序。</t>
  </si>
  <si>
    <t>QMS内审员</t>
  </si>
  <si>
    <t>7000-12000</t>
  </si>
  <si>
    <t>质检员</t>
  </si>
  <si>
    <t>1、确保检查的零件和产品符合标准和规范。
2、确保不合格部件和产品不被放行给客户。
3、确保缺陷在交付生产前得到纠正。
4、确保纠正或预防措施的到位和持续。
5、完成各装置各类动火作业、进塔入罐的安全分析检验。</t>
  </si>
  <si>
    <t>化学、新材料相关专业，分析检验专业优先</t>
  </si>
  <si>
    <t>分析检验员优先</t>
  </si>
  <si>
    <t>检验员</t>
  </si>
  <si>
    <t>1、完成与碳丝有关的分析项目。
2、分析结果出现异常时，及时上报，确认无误后，及时反馈到碳丝分厂。
3、对本岗位所用仪器设备进行维护保养，发现问题及时上报班长。
4、做好本岗位现场及设备卫生。
5、认真填写本岗位各类分析原始记录、检验单，并认真保存。</t>
  </si>
  <si>
    <t>5000-8000</t>
  </si>
  <si>
    <t>理化分析员</t>
  </si>
  <si>
    <t>1、通用原材料进厂检验。
2、水质分析和检验。
3、标准溶液的配制、标定和更新。</t>
  </si>
  <si>
    <t>生产计划部</t>
  </si>
  <si>
    <t>部长</t>
  </si>
  <si>
    <t>统筹全年生产计划、检修、运行</t>
  </si>
  <si>
    <t>化工、高分子</t>
  </si>
  <si>
    <t>40~55</t>
  </si>
  <si>
    <t>10年以上同行业工作经验</t>
  </si>
  <si>
    <t>大学</t>
  </si>
  <si>
    <t>工程师</t>
  </si>
  <si>
    <t>10000-25000</t>
  </si>
  <si>
    <t>计划员</t>
  </si>
  <si>
    <t>编制全年生产、检修、运行计划</t>
  </si>
  <si>
    <t>30~45</t>
  </si>
  <si>
    <t>5年以上同行业工作经验</t>
  </si>
  <si>
    <t>助工及以上</t>
  </si>
  <si>
    <t>5500-8000</t>
  </si>
  <si>
    <t>调度员</t>
  </si>
  <si>
    <t>生产运行协调</t>
  </si>
  <si>
    <t>25~35</t>
  </si>
  <si>
    <t>3年以上同行业工作经验</t>
  </si>
  <si>
    <t>大专</t>
  </si>
  <si>
    <t>运行保障部</t>
  </si>
  <si>
    <t>电气工程师</t>
  </si>
  <si>
    <t>化工、化纤十年以上工作经验，碳纤维行业优先</t>
  </si>
  <si>
    <t>电气自动化等</t>
  </si>
  <si>
    <t>30-50</t>
  </si>
  <si>
    <t>10年以上</t>
  </si>
  <si>
    <t>工程师证、高低压电工证</t>
  </si>
  <si>
    <t>8000-15000</t>
  </si>
  <si>
    <t>安全消防专员</t>
  </si>
  <si>
    <t>安环消防专业</t>
  </si>
  <si>
    <t>机械维修班工</t>
  </si>
  <si>
    <t>碳纤维行业优先</t>
  </si>
  <si>
    <t>机械维修</t>
  </si>
  <si>
    <t>25-50</t>
  </si>
  <si>
    <t>有叉车证、焊工证、起重工证优先</t>
  </si>
  <si>
    <t>5000-1000</t>
  </si>
  <si>
    <t>电气维修班工</t>
  </si>
  <si>
    <t>电气维修</t>
  </si>
  <si>
    <t>最低要有低压证</t>
  </si>
  <si>
    <t>仪表维修班工</t>
  </si>
  <si>
    <t>仪表维修</t>
  </si>
  <si>
    <t>公用工程师</t>
  </si>
  <si>
    <t>负责公用工程各班组的日常运行管理；负责制定并安排设备定期切换工作；负责组织各装置紧急情况的处理；负责检查各班组定期巡检的执行情况、交接班对接等情况；负责设备检修的对外联系；组织或参与本部门安全、纪律、卫生等检查并组织落实整改措施。定期对各装置进行巡检发现问题及时组织人员处理或汇报，以保证公用工程各岗位安、稳、长、满、优运行。安排并完成公司或部门临时指派的任务。</t>
  </si>
  <si>
    <t>给排水、暖通、化工</t>
  </si>
  <si>
    <t>化纤、化工类企业公用工程10年以上工作经验，有碳纤经验优先</t>
  </si>
  <si>
    <t>以实际工作经验为主，有证优先</t>
  </si>
  <si>
    <t>公用技术员</t>
  </si>
  <si>
    <t>负责公用工程各班组、各岗位运行情况的收集、汇总和分析，发现异常及时处理并汇报；负责公用工程各装置消耗品、药剂等的库存管理和申购；负责公用工程各班组、各岗位工艺执行情况的检查；建立生产经济运行各类台账。参与各类紧急情况的处理，参与本部门组织的安全、纪律、卫生检查；不定期对各装置进行巡回检查发现问题及时联系班、组长组织处理或汇报，以保证公用工程各岗位安、稳、长、满、优运行。安排并完成公司或部门临时指派的任务。</t>
  </si>
  <si>
    <t>35以下</t>
  </si>
  <si>
    <t>化纤、化工类企业公用工程2年以上工作经验，有碳纤经验优先</t>
  </si>
  <si>
    <t>班长（运营）</t>
  </si>
  <si>
    <t>负责公用工程本班组的运行管理，组织本班组定期设备切换工作，组织本班组紧急情况的处理，检查本班各岗位定期巡检的执行情况、交接班对接等情况；不定期对公用工程所有生产装置进行巡检，发现问题及时处理或汇报，以保证公用工程各岗位安、稳、长、满、优运行。安排并完成公司或部门临时指派的任务。</t>
  </si>
  <si>
    <t>深冷、给排水、暖通、化工</t>
  </si>
  <si>
    <t>45以下</t>
  </si>
  <si>
    <t>大专及以上，化纤、化工类企业公用工程5年以上工作经验；有碳纤企业工作经验优先</t>
  </si>
  <si>
    <t>10000-15000</t>
  </si>
  <si>
    <t>控制室岗位</t>
  </si>
  <si>
    <t>在当班班长的领导下，负责协助各岗位的开停车，以及紧急情况的处理，保持监控，及时记录，发现问题及时通知各岗位处理或汇报班长，以保证各岗位安、稳、长、满、优运行。负责公用工程与用户部门当班期间的日常联系，根据监控数据变化以及用户反馈信息及时通知各岗位和班长调整运行负荷，监控发现问题及时联系各岗位处理并汇报班长。负责部门安排的其他临时任务。</t>
  </si>
  <si>
    <t>深冷、给排水、暖通、化工、自控</t>
  </si>
  <si>
    <t>大专及以上，化纤、化工类企业公用工程2年以上工作经验，有碳纤经验优先</t>
  </si>
  <si>
    <t>制氮及空压岗位</t>
  </si>
  <si>
    <t>在当班班长的领导下，负责本岗位的开停车，紧急情况的处理，保持定期巡检，发现问题及时处理或汇报，以保证本岗位安、稳、长、满、优运行。负责公用工程至碳丝管道的巡检，检查有无泄漏等异常，发现问题及时处理或汇报。负责部门安排的其他临时任务。</t>
  </si>
  <si>
    <t>大专及以上，二年以上制氮岗位工作经验（有公用工程其他岗位经历更佳）</t>
  </si>
  <si>
    <t>6000-8000</t>
  </si>
  <si>
    <t>纯水岗位</t>
  </si>
  <si>
    <t>在当班班长的领导下，负责本岗位的开停车，水质监控，紧急情况的处理，保持定期巡检，发现问题及时处理或汇报，以保证本岗位安、稳、长、满、优运行。负责污水提升泵房、紧急事故池及泵房的开停车，紧急情况的处理，保持定期巡检，发现问题及时处理或汇报。负责部门安排的其他临时任务。</t>
  </si>
  <si>
    <t>大专及以上，二年以上纯水岗位工作经验（有公用工程其他岗位经历更佳）</t>
  </si>
  <si>
    <t>焊工</t>
  </si>
  <si>
    <t>熟练掌握焊接工艺</t>
  </si>
  <si>
    <t>叉车工</t>
  </si>
  <si>
    <t>熟练驾驶叉车，有叉车证</t>
  </si>
  <si>
    <t>循环水岗位</t>
  </si>
  <si>
    <t>在当班班长的领导下，负责本岗位的开停车，水质监控，紧急情况的处理，保持定期巡检，发现问题及时处理或汇报，以保证本岗位安、稳、长、满、优运行。负责消防池及泵房的开停车，紧急情况的处理，保持定期巡检，发现问题及时处理或汇报。负责部门安排的其他临时任务。</t>
  </si>
  <si>
    <t>大专及以上，二年以上循环水水岗位工作经验（有公用工程其他岗位经历更佳）</t>
  </si>
  <si>
    <t>碳化厂</t>
  </si>
  <si>
    <t>统计员</t>
  </si>
  <si>
    <t>生产统计、物资管理</t>
  </si>
  <si>
    <t>统计类</t>
  </si>
  <si>
    <t>3年以上相关工作经验</t>
  </si>
  <si>
    <t>DCS控制室</t>
  </si>
  <si>
    <t>生产流程记录、监控</t>
  </si>
  <si>
    <t>自动控制/计算机</t>
  </si>
  <si>
    <t>2年以上DCS岗位工作经验</t>
  </si>
  <si>
    <t>生产线操作工</t>
  </si>
  <si>
    <t>生产操作</t>
  </si>
  <si>
    <t>22~35</t>
  </si>
  <si>
    <t>吃苦耐劳、尽职尽责、服从车间管理</t>
  </si>
  <si>
    <t>5000+</t>
  </si>
  <si>
    <t>新疆隆炬新材料有限公司用工需求表（汇总表）</t>
  </si>
  <si>
    <t>到岗时间（具体到周）</t>
  </si>
  <si>
    <t>1-3月份</t>
  </si>
  <si>
    <t>薪资1-3月</t>
  </si>
  <si>
    <t>1-8月薪资</t>
  </si>
  <si>
    <t>财务经理（正/副）</t>
  </si>
  <si>
    <t>12月27日左右到岗</t>
  </si>
  <si>
    <t>2022年2月底到岗</t>
  </si>
  <si>
    <t>税务会计</t>
  </si>
  <si>
    <t>岗位职责：
1、日常发票认证、纳税申报、年度汇算清缴，校验数据准确性和合理性;
2、各项税务优惠的认定及办理，相关税务档案的日常归档管理;
3、在主管的指导下进行集团内部税务风险检查，发现问题及时处理并降低税务风险，提供税务咨询指导，合理规避涉税风险，提供相关涉税分析及建议；
4、税务稽查应对，税务相关审计、鉴证等中介机构应对；
5、组织内部税务培训，协助主管拟订企业整体税务规划和制度;
6.完成领导交办的其他工作任务。</t>
  </si>
  <si>
    <t>甲乙方经验均有，有制造业工作经验和会计师事务所/税务师事务所工作经验</t>
  </si>
  <si>
    <t>注册税务师、注册会计师优先</t>
  </si>
  <si>
    <t>2021年12月27日左右到岗</t>
  </si>
  <si>
    <t>2021年12月第4周</t>
  </si>
  <si>
    <t>采购专员</t>
  </si>
  <si>
    <t>2022年3月第1周</t>
  </si>
  <si>
    <t xml:space="preserve">  
岗位职责： 
1、在部门经理领导下工作，服从领导的工作安排，遵守公司各种规章制度，并按时、按量、高标准完成工作内容；                                                                     
2、严格按公司采购部的制度和流程进行有效工作，采购单据和付款程序必须符合财务中心要求；
3、对审批后的采购需求计划组织实施采购，确保生产经营过程中的物资供给。核对采购预算金额，按照物料类别进行分类采购，库存物资根据总需求量及库存数量适量采购，非库存且新增物资及时进行询比价；
4、定期向需求部门了解所采购物资具体使用情况，如有问题第一时间同供应商沟通解决，协调不合格产品的退货工作；
5、维护软件系统采购订单并跟进订单到货情况，紧急采购第一时间优先处理，确保保质保量及时满足各部门使用需求。有效进购需求物资，确保生产的顺利进行；
6、负责及时与供应商进行对账并制定付款计划，及时催收发票、收据等工作；
7、每年对供应商进行考核，根据供应商供货的质量、服务、产品价格、到货及时率等指标进行优胜劣汰，优化供应商资源； 
8、充分了解市场行情，根据生产具体用量调整库存物资的数量及价格，充分控制安全库存及采购成本；
9、完成领导安排的其他工作。
任职资格：                                                                                                                           1、大专及以上学历，有生产型企业3年以上工作经验者优先考虑，能熟练驾驶手动挡汽车者优先考虑；
2、有良好的职业道德，执行力强、责任心强，有良好的计算机操作能力及写作能力；
3、有良好的耐压能力，认真仔细，任劳任怨，平和待人，团结合作。   </t>
  </si>
  <si>
    <t>能驾驶手动挡汽车者优先考虑</t>
  </si>
  <si>
    <t>2022年7月第1周</t>
  </si>
  <si>
    <t>招聘经理</t>
  </si>
  <si>
    <t>2021年12月到岗</t>
  </si>
  <si>
    <t>人事行政专员</t>
  </si>
  <si>
    <t>岗位职责：
1、根据公司的编制和现有人员，负责人才招聘工作；
2、负责公司人员入职、离职、转岗管理等；
3、新员工基础培训
4、社保、公积金等福利的管理
5、负责员工考勤、假期等等级管理
6、员工关系管理（建档、劳动合同签订等）
7、人力系统的维护
8、人力资源报表等
9、负责公司的文件收、发、转、存，并按相关规定做好文件归档管理；
10、负责公司会议组织，负责会议准备工作，对外接待工作；
11、负责公司行政管理，收集各部门信息，掌握公司经营情况；
12、负责公司各部门办公用品统一采购、发放管理工作，并建立各部门费用消耗台帐；
13、负责后勤保障工作，包括会务组织管理、环境卫生管理、垃圾处理、水电费上缴、通讯设施等
14、负责完成领导交办的其他事件。
任职资格：
1、能够吃苦耐劳；
2、工作认真、细致、高效；
3、有驾照者优先</t>
  </si>
  <si>
    <t>三级人力资源师/培训师资格证</t>
  </si>
  <si>
    <t>档案信息管理员</t>
  </si>
  <si>
    <t>档案管理专业；熟悉计算机技术。</t>
  </si>
  <si>
    <t>大专以上</t>
  </si>
  <si>
    <t>2022年1月到岗</t>
  </si>
  <si>
    <t>行政司机</t>
  </si>
  <si>
    <t>1、公司通勤车辆驾驶和日常维护；
2、公司行政车辆驾驶和日常维护；
3、车辆年检及各项费用的缴纳；
4、保证日常各项行政和通勤用车</t>
  </si>
  <si>
    <t>中专或高中以上</t>
  </si>
  <si>
    <t>AI驾驶证</t>
  </si>
  <si>
    <t>随时到岗</t>
  </si>
  <si>
    <t xml:space="preserve">    小        计</t>
  </si>
  <si>
    <t>工程部</t>
  </si>
  <si>
    <t>副部长</t>
  </si>
  <si>
    <t xml:space="preserve">
1、对方案设计、初步设计和施工图设计三个阶段密切跟踪和监控,从设计各阶段严格控制项目成本,并根据设计经济指标分析报告和工程概算,指导施工图设计阶段定量定额设计,并负责图纸审查工作。
2、负責跟踪方案图、施工图设计,并组织进行图紙自审,优化设计。
3、负责办理各项报批、报建等开工建设手续并负责资料的管理,负责办理水、电、气等项配套工程手续,能协调好外部相关职能部门关系;
4、参与招标代理、造价咨询、监理、施工单位、材料准备、供应商的考察评选和招标等事宜。
5、及时提出各种招标立项计划、设计出图计划及材料立項计划。并督促所对应的单位及部门完成；
6、组织图纸会审,提出优化和合理化建设,申批各种施工组织设计,施工方案等；                                                                                                                                   7、及时编制项目总进度计划。编制工程实施计划,组织工程实施,确保工程进度按计划完成:
8、及时编制中供材料设施的需求计划。审核施工单位提出的中控材料的需求计划。并督促相关部门完成审批:
9、全面协助管理施工过程中安全施工、工程质量、进度、成本以及文明施工、防疫、维稳等工作；
10、按程序严格审核办理设计变更、施工材料代用手续及工程现场签证等工作；                                                                                                                                      11、组织协调基础工程验收、主体结构验收、各分部、各专业工程验收;工程竣工备案移交工作;
12、对监理公司的工作进行全面监督管理,审核监理规划、监理细则和监理月报等；
13、编制年度、月度资金需求计划。参与公司项目资金平衡会,参与工程造价的动态管理,按工程进度、工程量和工程质量提出工程款的支付意见,并向上级部门申报
14、协助督促施工单位做好保修期维修整该工作；
15、负责做好与规划、国土、消动、人防、特检中心、质监,安监等政府部门的协调
</t>
  </si>
  <si>
    <t>土木工程</t>
  </si>
  <si>
    <t>38岁以下</t>
  </si>
  <si>
    <t>本科</t>
  </si>
  <si>
    <t>建造师</t>
  </si>
  <si>
    <t>有驾驶经验</t>
  </si>
  <si>
    <t>职员</t>
  </si>
  <si>
    <t xml:space="preserve">
1、参与公司领导安排的工程项目,工程材料的招、投标工作,与乙方洽谈合同草案,并报领导审定;检查合同执行情况,解释合同条款,经请示领导后,处理合同文件的遗漏问题。
2、组织设计单位、现场监理单位、项目经理部进行技术交底,协助监理下达开工令、停工令及复工令。
3、检查、督促监理公司严格按合同要求以及有关技术标准、技术规范、施エ规范及监理规范,对工程质量进行监督控制。
4、巡视工地检查工程质量,掌握质量动态,会同监理及时处理工程质量事故。
5、做好设计文件、图纸的分发、登记及变更登记工作,对质量监督的数据和资料进行统计、整理和归档。
6、审查监理公司上报的各工程项目的质量、进度的月报、季报和年报,每周向公司总工汇报一次进度情况,供公司领导采取措施或做出相应决定时参考。
7、会同监理处理组织交工验收与缺陷责任期验收,办理交エ验收证书和缺陷责任终止证书的领发工作,组织竣工验收,负责办理工程交工、竣工、图文资料的审查。
8、做好工程计量,对中期支付证书、中期支付汇总表,最终支付申请进行完成工作内容初审并签署意见后送预算部审核。
9、审核延期索赔报告,审查合同争端以及承包人、监理部的违约;督促监理部上报交工资料、竣工资料及结算文件。
10、核查施工单位、监理单位工程技术资料,编制建设单位的竣工档案资料.
11、负责设计文件及前期、后期资料文件的完善、归档工作,熟悉图纸及验收规范，协调各部门的相互衔接，配合，负责施工过程中质量、安全、现场的管理。</t>
  </si>
  <si>
    <t>男/女</t>
  </si>
  <si>
    <t>土木工程及相关专业</t>
  </si>
  <si>
    <t>三年以上</t>
  </si>
  <si>
    <t>专科及以上</t>
  </si>
  <si>
    <t>/</t>
  </si>
  <si>
    <t>小          计</t>
  </si>
  <si>
    <t>研发中心</t>
  </si>
  <si>
    <t>主任</t>
  </si>
  <si>
    <t>1、根据公司战略规划，负责新品开发以及新技术、新材料、新工艺、新设备的应用推广工作，对生产工厂重大产品技术问题和质量问题，开展技术革新及攻关。
2、负责对现有产品产能分析，编制瓶颈工序解决方案并实施。
3、协调和处理技术引进、产品开发和试制、批产过程中的重大技术问题，做好开发引进的输入和输出的评审工作。
4、负责组织申报技术创新等研发项目，以及与公司外部科研机构的交流与沟通，技术信息资料的收集工作。</t>
  </si>
  <si>
    <t>化工、新材料相关专业，有碳纤维从业经验优先</t>
  </si>
  <si>
    <t>研究生</t>
  </si>
  <si>
    <t>工程师及以上</t>
  </si>
  <si>
    <t>2022年5月第一周</t>
  </si>
  <si>
    <t>1、完成新产品导入过程中的工艺开发，统筹工艺开发过程中各项资源，管理其进度和状态。
2、负责新产品可制造性评估，工艺评估，风险评估。
3、根据产品工艺需求，确认研发资料提供的完整性。
4、统筹新产品导入进度，适时准备试产资源。
5、负责产品转化，试产跟进，协助一线生产及时解决生产中的技术问题。
6、负责试产数据汇总、分析，主导试产总结会议，试产报告制作输出，试产结果评审。
7、负责编制产品工艺文件，工艺装备设计与制作，并监督执行。
8、负责产品图纸工艺性的审查，负责工艺文件整理、归档。</t>
  </si>
  <si>
    <t>2022年3月第一周</t>
  </si>
  <si>
    <t>班长</t>
  </si>
  <si>
    <t>1、组织本班组各岗位人员完成固定及其它临时分析项目，并做到及时、准确。
2、协助分管技术员解决分析项目遇到的技术问题，搞好分析检验原始数据的统计工作。
3、协助分管技术员编写完善所辖岗位分析规程与运行。
4、检查、督促本班组各岗位的分析检验任务的完成情况，检查岗位原始记录，仪器设备使用保养情况。
5、协助分管技术员做好本班组各岗位人员培训工作。
6、完成领导交与的其他工作。</t>
  </si>
  <si>
    <t>5年以上，碳纤维行业优先</t>
  </si>
  <si>
    <t>理化分析</t>
  </si>
  <si>
    <t>2022年5月第四周</t>
  </si>
  <si>
    <t xml:space="preserve">   小         计</t>
  </si>
  <si>
    <t>2月第一周</t>
  </si>
  <si>
    <t>3月下旬到岗</t>
  </si>
  <si>
    <t>小        计</t>
  </si>
  <si>
    <t>碳化分厂</t>
  </si>
  <si>
    <t>厂长</t>
  </si>
  <si>
    <t>完成各项生产任务和指标要求</t>
  </si>
  <si>
    <t>已到岗</t>
  </si>
  <si>
    <t>主任工程师</t>
  </si>
  <si>
    <t>保障安全生产</t>
  </si>
  <si>
    <t>化工类</t>
  </si>
  <si>
    <t>35~55</t>
  </si>
  <si>
    <t>10年以上碳纤维生产及千吨线经验</t>
  </si>
  <si>
    <t>春节后到岗</t>
  </si>
  <si>
    <t>1人到岗</t>
  </si>
  <si>
    <t>工艺工程师</t>
  </si>
  <si>
    <t>工艺编制、调整、技术文件</t>
  </si>
  <si>
    <t>5年以上碳纤维生产或有千吨线经验</t>
  </si>
  <si>
    <t>1月上旬到岗1名       3月上旬到岗1名</t>
  </si>
  <si>
    <t>7月下旬到岗</t>
  </si>
  <si>
    <t>综合员</t>
  </si>
  <si>
    <t>员工工资、考勤、后勤保障</t>
  </si>
  <si>
    <t>管理类</t>
  </si>
  <si>
    <t>生产班长</t>
  </si>
  <si>
    <t>生产运行</t>
  </si>
  <si>
    <t>3月上旬到岗</t>
  </si>
  <si>
    <t>综合班班长</t>
  </si>
  <si>
    <t>产品包装、原丝领运、后勤保障</t>
  </si>
  <si>
    <t>熟悉碳纤维生产流程、环境</t>
  </si>
  <si>
    <t>叉车证</t>
  </si>
  <si>
    <t>5月上旬到岗</t>
  </si>
  <si>
    <t>非专职叉车工</t>
  </si>
  <si>
    <t>25~40</t>
  </si>
  <si>
    <t>有叉车证</t>
  </si>
  <si>
    <t>5~7月陆续到岗</t>
  </si>
  <si>
    <t>普通员工</t>
  </si>
  <si>
    <t>一半学生（男生）  一半有过工作经验</t>
  </si>
  <si>
    <t xml:space="preserve">  合        计</t>
  </si>
  <si>
    <t>注：薪酬可根据岗位要求和求职者个人能力上下浮动不超过20%</t>
  </si>
  <si>
    <t>社保</t>
  </si>
  <si>
    <t>部门</t>
  </si>
  <si>
    <t>主要内容</t>
  </si>
  <si>
    <t>年月</t>
  </si>
  <si>
    <t>节点     周</t>
  </si>
  <si>
    <t>一</t>
  </si>
  <si>
    <t>二</t>
  </si>
  <si>
    <t>三</t>
  </si>
  <si>
    <t>四</t>
  </si>
  <si>
    <t>招聘（预计到岗人数）</t>
  </si>
  <si>
    <t>员工薪酬</t>
  </si>
  <si>
    <t>社保+医保</t>
  </si>
  <si>
    <t>公积金</t>
  </si>
  <si>
    <t>培训</t>
  </si>
  <si>
    <t>员工福利</t>
  </si>
  <si>
    <t>筹建初期人员流动性较强，故在人工成本中预估了人员流动性产生的费用；</t>
  </si>
  <si>
    <t>为了保障人员能够及时到岗补充，因此在整个招聘周期滚动性储备了人员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</si>
</sst>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8">
    <font>
      <sz val="11"/>
      <color theme="1"/>
      <name val="宋体"/>
      <charset val="134"/>
      <scheme val="minor"/>
    </font>
    <font>
      <b/>
      <sz val="11"/>
      <color theme="1"/>
      <name val="宋体"/>
      <charset val="134"/>
      <scheme val="minor"/>
    </font>
    <font>
      <sz val="9"/>
      <color theme="1"/>
      <name val="宋体"/>
      <charset val="134"/>
    </font>
    <font>
      <b/>
      <sz val="9"/>
      <color theme="1"/>
      <name val="宋体"/>
      <charset val="134"/>
    </font>
    <font>
      <b/>
      <sz val="16"/>
      <color theme="1"/>
      <name val="宋体"/>
      <charset val="134"/>
      <scheme val="minor"/>
    </font>
    <font>
      <b/>
      <sz val="12"/>
      <color theme="1"/>
      <name val="仿宋"/>
      <charset val="134"/>
    </font>
    <font>
      <sz val="9"/>
      <color theme="1"/>
      <name val="仿宋"/>
      <charset val="134"/>
    </font>
    <font>
      <b/>
      <sz val="9"/>
      <color theme="1"/>
      <name val="仿宋"/>
      <charset val="134"/>
    </font>
    <font>
      <b/>
      <sz val="9"/>
      <color theme="1"/>
      <name val="等线"/>
      <charset val="134"/>
    </font>
    <font>
      <sz val="9"/>
      <color theme="1"/>
      <name val="等线"/>
      <charset val="134"/>
    </font>
    <font>
      <sz val="10"/>
      <color theme="1"/>
      <name val="宋体"/>
      <charset val="134"/>
      <scheme val="minor"/>
    </font>
    <font>
      <sz val="9"/>
      <color theme="1"/>
      <name val="宋体"/>
      <charset val="134"/>
      <scheme val="minor"/>
    </font>
    <font>
      <b/>
      <sz val="9"/>
      <color theme="1"/>
      <name val="宋体"/>
      <charset val="134"/>
      <scheme val="minor"/>
    </font>
    <font>
      <b/>
      <sz val="10"/>
      <color theme="1"/>
      <name val="宋体"/>
      <charset val="134"/>
      <scheme val="minor"/>
    </font>
    <font>
      <b/>
      <sz val="10"/>
      <color theme="1"/>
      <name val="仿宋"/>
      <charset val="134"/>
    </font>
    <font>
      <b/>
      <sz val="10"/>
      <color theme="1"/>
      <name val="宋体"/>
      <charset val="134"/>
    </font>
    <font>
      <b/>
      <sz val="9"/>
      <color rgb="FFFF0000"/>
      <name val="宋体"/>
      <charset val="134"/>
    </font>
    <font>
      <b/>
      <sz val="9"/>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s>
  <fills count="36">
    <fill>
      <patternFill patternType="none"/>
    </fill>
    <fill>
      <patternFill patternType="gray125"/>
    </fill>
    <fill>
      <patternFill patternType="solid">
        <fgColor theme="4" tint="0.6"/>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8" borderId="0" applyNumberFormat="0" applyBorder="0" applyAlignment="0" applyProtection="0">
      <alignment vertical="center"/>
    </xf>
    <xf numFmtId="0" fontId="33" fillId="2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3"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6" fillId="31"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16" applyNumberFormat="0" applyFont="0" applyAlignment="0" applyProtection="0">
      <alignment vertical="center"/>
    </xf>
    <xf numFmtId="0" fontId="26" fillId="24"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14" applyNumberFormat="0" applyFill="0" applyAlignment="0" applyProtection="0">
      <alignment vertical="center"/>
    </xf>
    <xf numFmtId="0" fontId="24" fillId="0" borderId="14" applyNumberFormat="0" applyFill="0" applyAlignment="0" applyProtection="0">
      <alignment vertical="center"/>
    </xf>
    <xf numFmtId="0" fontId="26" fillId="30" borderId="0" applyNumberFormat="0" applyBorder="0" applyAlignment="0" applyProtection="0">
      <alignment vertical="center"/>
    </xf>
    <xf numFmtId="0" fontId="20" fillId="0" borderId="18" applyNumberFormat="0" applyFill="0" applyAlignment="0" applyProtection="0">
      <alignment vertical="center"/>
    </xf>
    <xf numFmtId="0" fontId="26" fillId="23" borderId="0" applyNumberFormat="0" applyBorder="0" applyAlignment="0" applyProtection="0">
      <alignment vertical="center"/>
    </xf>
    <xf numFmtId="0" fontId="27" fillId="17" borderId="15" applyNumberFormat="0" applyAlignment="0" applyProtection="0">
      <alignment vertical="center"/>
    </xf>
    <xf numFmtId="0" fontId="34" fillId="17" borderId="19" applyNumberFormat="0" applyAlignment="0" applyProtection="0">
      <alignment vertical="center"/>
    </xf>
    <xf numFmtId="0" fontId="23" fillId="12" borderId="13" applyNumberFormat="0" applyAlignment="0" applyProtection="0">
      <alignment vertical="center"/>
    </xf>
    <xf numFmtId="0" fontId="18" fillId="35" borderId="0" applyNumberFormat="0" applyBorder="0" applyAlignment="0" applyProtection="0">
      <alignment vertical="center"/>
    </xf>
    <xf numFmtId="0" fontId="26" fillId="20" borderId="0" applyNumberFormat="0" applyBorder="0" applyAlignment="0" applyProtection="0">
      <alignment vertical="center"/>
    </xf>
    <xf numFmtId="0" fontId="35" fillId="0" borderId="20" applyNumberFormat="0" applyFill="0" applyAlignment="0" applyProtection="0">
      <alignment vertical="center"/>
    </xf>
    <xf numFmtId="0" fontId="29" fillId="0" borderId="17" applyNumberFormat="0" applyFill="0" applyAlignment="0" applyProtection="0">
      <alignment vertical="center"/>
    </xf>
    <xf numFmtId="0" fontId="36" fillId="34" borderId="0" applyNumberFormat="0" applyBorder="0" applyAlignment="0" applyProtection="0">
      <alignment vertical="center"/>
    </xf>
    <xf numFmtId="0" fontId="32" fillId="22" borderId="0" applyNumberFormat="0" applyBorder="0" applyAlignment="0" applyProtection="0">
      <alignment vertical="center"/>
    </xf>
    <xf numFmtId="0" fontId="18" fillId="27" borderId="0" applyNumberFormat="0" applyBorder="0" applyAlignment="0" applyProtection="0">
      <alignment vertical="center"/>
    </xf>
    <xf numFmtId="0" fontId="26" fillId="16" borderId="0" applyNumberFormat="0" applyBorder="0" applyAlignment="0" applyProtection="0">
      <alignment vertical="center"/>
    </xf>
    <xf numFmtId="0" fontId="18" fillId="26" borderId="0" applyNumberFormat="0" applyBorder="0" applyAlignment="0" applyProtection="0">
      <alignment vertical="center"/>
    </xf>
    <xf numFmtId="0" fontId="18" fillId="11" borderId="0" applyNumberFormat="0" applyBorder="0" applyAlignment="0" applyProtection="0">
      <alignment vertical="center"/>
    </xf>
    <xf numFmtId="0" fontId="18" fillId="33" borderId="0" applyNumberFormat="0" applyBorder="0" applyAlignment="0" applyProtection="0">
      <alignment vertical="center"/>
    </xf>
    <xf numFmtId="0" fontId="18" fillId="8" borderId="0" applyNumberFormat="0" applyBorder="0" applyAlignment="0" applyProtection="0">
      <alignment vertical="center"/>
    </xf>
    <xf numFmtId="0" fontId="26" fillId="15" borderId="0" applyNumberFormat="0" applyBorder="0" applyAlignment="0" applyProtection="0">
      <alignment vertical="center"/>
    </xf>
    <xf numFmtId="0" fontId="26" fillId="19" borderId="0" applyNumberFormat="0" applyBorder="0" applyAlignment="0" applyProtection="0">
      <alignment vertical="center"/>
    </xf>
    <xf numFmtId="0" fontId="18" fillId="32" borderId="0" applyNumberFormat="0" applyBorder="0" applyAlignment="0" applyProtection="0">
      <alignment vertical="center"/>
    </xf>
    <xf numFmtId="0" fontId="18" fillId="7" borderId="0" applyNumberFormat="0" applyBorder="0" applyAlignment="0" applyProtection="0">
      <alignment vertical="center"/>
    </xf>
    <xf numFmtId="0" fontId="26" fillId="14" borderId="0" applyNumberFormat="0" applyBorder="0" applyAlignment="0" applyProtection="0">
      <alignment vertical="center"/>
    </xf>
    <xf numFmtId="0" fontId="18" fillId="10" borderId="0" applyNumberFormat="0" applyBorder="0" applyAlignment="0" applyProtection="0">
      <alignment vertical="center"/>
    </xf>
    <xf numFmtId="0" fontId="26" fillId="29" borderId="0" applyNumberFormat="0" applyBorder="0" applyAlignment="0" applyProtection="0">
      <alignment vertical="center"/>
    </xf>
    <xf numFmtId="0" fontId="26" fillId="5" borderId="0" applyNumberFormat="0" applyBorder="0" applyAlignment="0" applyProtection="0">
      <alignment vertical="center"/>
    </xf>
    <xf numFmtId="0" fontId="18" fillId="6" borderId="0" applyNumberFormat="0" applyBorder="0" applyAlignment="0" applyProtection="0">
      <alignment vertical="center"/>
    </xf>
    <xf numFmtId="0" fontId="26" fillId="21" borderId="0" applyNumberFormat="0" applyBorder="0" applyAlignment="0" applyProtection="0">
      <alignment vertical="center"/>
    </xf>
  </cellStyleXfs>
  <cellXfs count="119">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lignment vertical="center"/>
    </xf>
    <xf numFmtId="0" fontId="3" fillId="0" borderId="0" xfId="0" applyFont="1">
      <alignment vertical="center"/>
    </xf>
    <xf numFmtId="0" fontId="0" fillId="0" borderId="0" xfId="0" applyFont="1" applyFill="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0" borderId="1" xfId="0" applyFont="1" applyBorder="1" applyAlignment="1">
      <alignment horizontal="center" vertical="center"/>
    </xf>
    <xf numFmtId="0" fontId="3" fillId="4" borderId="2"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1" xfId="0" applyFill="1" applyBorder="1" applyAlignment="1"/>
    <xf numFmtId="0" fontId="4"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2" borderId="1" xfId="0" applyFont="1" applyFill="1" applyBorder="1" applyAlignment="1">
      <alignment vertical="center" wrapText="1"/>
    </xf>
    <xf numFmtId="0" fontId="6"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2" fillId="4" borderId="1" xfId="0" applyFont="1" applyFill="1" applyBorder="1" applyAlignment="1">
      <alignment horizontal="left" vertical="center"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31" fontId="2"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3" fillId="2" borderId="2"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4" borderId="10" xfId="0" applyFont="1" applyFill="1" applyBorder="1" applyAlignment="1">
      <alignment horizontal="center" vertical="center" wrapText="1"/>
    </xf>
    <xf numFmtId="0" fontId="2" fillId="5" borderId="1" xfId="0" applyFont="1" applyFill="1" applyBorder="1" applyAlignment="1">
      <alignment horizontal="center" vertical="center"/>
    </xf>
    <xf numFmtId="0" fontId="3" fillId="3" borderId="1"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 xfId="0" applyFont="1" applyFill="1" applyBorder="1" applyAlignment="1">
      <alignment horizontal="center" vertical="center"/>
    </xf>
    <xf numFmtId="0" fontId="0" fillId="2" borderId="1" xfId="0" applyFill="1" applyBorder="1" applyAlignment="1">
      <alignment horizontal="center" vertical="center"/>
    </xf>
    <xf numFmtId="0" fontId="10" fillId="2" borderId="8" xfId="0" applyFont="1" applyFill="1" applyBorder="1" applyAlignment="1">
      <alignment horizontal="center" vertical="center"/>
    </xf>
    <xf numFmtId="0" fontId="10" fillId="2" borderId="2" xfId="0" applyFont="1" applyFill="1" applyBorder="1" applyAlignment="1">
      <alignment horizontal="center" vertical="center"/>
    </xf>
    <xf numFmtId="0" fontId="0" fillId="2" borderId="0" xfId="0" applyFill="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left" vertical="center" wrapText="1"/>
    </xf>
    <xf numFmtId="0" fontId="11" fillId="0" borderId="0" xfId="0" applyFont="1" applyFill="1" applyAlignment="1">
      <alignment horizontal="left" vertical="center" wrapText="1"/>
    </xf>
    <xf numFmtId="0" fontId="0" fillId="0" borderId="0" xfId="0" applyFill="1" applyAlignment="1">
      <alignment horizontal="center" vertical="center" wrapText="1"/>
    </xf>
    <xf numFmtId="0" fontId="13" fillId="0" borderId="0" xfId="0" applyFont="1" applyFill="1" applyAlignment="1">
      <alignment horizontal="center" vertical="center" wrapText="1"/>
    </xf>
    <xf numFmtId="0" fontId="1" fillId="0" borderId="0" xfId="0" applyFont="1" applyFill="1" applyAlignment="1">
      <alignment horizontal="center" vertical="center" wrapText="1"/>
    </xf>
    <xf numFmtId="0" fontId="1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15240</xdr:colOff>
      <xdr:row>45</xdr:row>
      <xdr:rowOff>7620</xdr:rowOff>
    </xdr:from>
    <xdr:to>
      <xdr:col>4</xdr:col>
      <xdr:colOff>0</xdr:colOff>
      <xdr:row>46</xdr:row>
      <xdr:rowOff>0</xdr:rowOff>
    </xdr:to>
    <xdr:cxnSp>
      <xdr:nvCxnSpPr>
        <xdr:cNvPr id="2" name="直接连接符 1"/>
        <xdr:cNvCxnSpPr/>
      </xdr:nvCxnSpPr>
      <xdr:spPr>
        <a:xfrm>
          <a:off x="1979295" y="25473025"/>
          <a:ext cx="1407160" cy="2590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xdr:colOff>
      <xdr:row>46</xdr:row>
      <xdr:rowOff>7620</xdr:rowOff>
    </xdr:from>
    <xdr:to>
      <xdr:col>4</xdr:col>
      <xdr:colOff>0</xdr:colOff>
      <xdr:row>47</xdr:row>
      <xdr:rowOff>0</xdr:rowOff>
    </xdr:to>
    <xdr:cxnSp>
      <xdr:nvCxnSpPr>
        <xdr:cNvPr id="3" name="直接连接符 2"/>
        <xdr:cNvCxnSpPr/>
      </xdr:nvCxnSpPr>
      <xdr:spPr>
        <a:xfrm>
          <a:off x="1979295" y="25739725"/>
          <a:ext cx="1407160" cy="2590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workbookViewId="0">
      <pane xSplit="3" ySplit="2" topLeftCell="D11" activePane="bottomRight" state="frozen"/>
      <selection/>
      <selection pane="topRight"/>
      <selection pane="bottomLeft"/>
      <selection pane="bottomRight" activeCell="E12" sqref="E12"/>
    </sheetView>
  </sheetViews>
  <sheetFormatPr defaultColWidth="8.89166666666667" defaultRowHeight="13.5"/>
  <cols>
    <col min="1" max="1" width="3.10833333333333" style="86" customWidth="1"/>
    <col min="2" max="2" width="14.1083333333333" style="87" customWidth="1"/>
    <col min="3" max="3" width="10.775" style="88" customWidth="1"/>
    <col min="4" max="4" width="55.5583333333333" style="83" customWidth="1"/>
    <col min="5" max="5" width="6.44166666666667" style="86" customWidth="1"/>
    <col min="6" max="6" width="10.3333333333333" style="86" customWidth="1"/>
    <col min="7" max="7" width="7.44166666666667" style="86" customWidth="1"/>
    <col min="8" max="8" width="8.66666666666667" style="83" customWidth="1"/>
    <col min="9" max="9" width="7.225" style="86" customWidth="1"/>
    <col min="10" max="10" width="9.225" style="83" customWidth="1"/>
    <col min="11" max="11" width="5.44166666666667" style="86" customWidth="1"/>
    <col min="12" max="12" width="10.775" style="89" customWidth="1"/>
    <col min="13" max="13" width="5" style="83" customWidth="1"/>
    <col min="14" max="16384" width="8.89166666666667" style="83"/>
  </cols>
  <sheetData>
    <row r="1" ht="28" customHeight="1" spans="1:13">
      <c r="A1" s="90" t="s">
        <v>0</v>
      </c>
      <c r="C1" s="90"/>
      <c r="D1" s="91"/>
      <c r="E1" s="90"/>
      <c r="F1" s="90"/>
      <c r="G1" s="90"/>
      <c r="H1" s="91"/>
      <c r="I1" s="90"/>
      <c r="J1" s="91"/>
      <c r="K1" s="90"/>
      <c r="L1" s="113"/>
      <c r="M1" s="91"/>
    </row>
    <row r="2" s="82" customFormat="1" ht="32.7" customHeight="1" spans="1:13">
      <c r="A2" s="92" t="s">
        <v>1</v>
      </c>
      <c r="B2" s="93" t="s">
        <v>2</v>
      </c>
      <c r="C2" s="92" t="s">
        <v>3</v>
      </c>
      <c r="D2" s="92" t="s">
        <v>4</v>
      </c>
      <c r="E2" s="92" t="s">
        <v>5</v>
      </c>
      <c r="F2" s="94" t="s">
        <v>6</v>
      </c>
      <c r="G2" s="94" t="s">
        <v>7</v>
      </c>
      <c r="H2" s="95" t="s">
        <v>8</v>
      </c>
      <c r="I2" s="94" t="s">
        <v>9</v>
      </c>
      <c r="J2" s="95" t="s">
        <v>10</v>
      </c>
      <c r="K2" s="92" t="s">
        <v>11</v>
      </c>
      <c r="L2" s="97" t="s">
        <v>12</v>
      </c>
      <c r="M2" s="95" t="s">
        <v>13</v>
      </c>
    </row>
    <row r="3" s="83" customFormat="1" ht="55" hidden="1" customHeight="1" spans="1:13">
      <c r="A3" s="57">
        <v>1</v>
      </c>
      <c r="B3" s="96" t="s">
        <v>14</v>
      </c>
      <c r="C3" s="18" t="s">
        <v>15</v>
      </c>
      <c r="D3" s="17" t="s">
        <v>16</v>
      </c>
      <c r="E3" s="18" t="s">
        <v>17</v>
      </c>
      <c r="F3" s="19" t="s">
        <v>18</v>
      </c>
      <c r="G3" s="19" t="s">
        <v>19</v>
      </c>
      <c r="H3" s="17" t="s">
        <v>20</v>
      </c>
      <c r="I3" s="19" t="s">
        <v>21</v>
      </c>
      <c r="J3" s="17" t="s">
        <v>22</v>
      </c>
      <c r="K3" s="19">
        <v>1</v>
      </c>
      <c r="L3" s="57">
        <v>15000</v>
      </c>
      <c r="M3" s="111"/>
    </row>
    <row r="4" s="83" customFormat="1" ht="52" hidden="1" customHeight="1" spans="1:13">
      <c r="A4" s="57">
        <v>2</v>
      </c>
      <c r="B4" s="96" t="s">
        <v>14</v>
      </c>
      <c r="C4" s="18" t="s">
        <v>23</v>
      </c>
      <c r="D4" s="17" t="s">
        <v>24</v>
      </c>
      <c r="E4" s="18" t="s">
        <v>17</v>
      </c>
      <c r="F4" s="19" t="s">
        <v>25</v>
      </c>
      <c r="G4" s="19" t="s">
        <v>19</v>
      </c>
      <c r="H4" s="17" t="s">
        <v>20</v>
      </c>
      <c r="I4" s="19" t="s">
        <v>21</v>
      </c>
      <c r="J4" s="17" t="s">
        <v>26</v>
      </c>
      <c r="K4" s="19">
        <v>1</v>
      </c>
      <c r="L4" s="57">
        <v>10000</v>
      </c>
      <c r="M4" s="111"/>
    </row>
    <row r="5" s="82" customFormat="1" ht="32.7" hidden="1" customHeight="1" spans="1:13">
      <c r="A5" s="97" t="s">
        <v>27</v>
      </c>
      <c r="B5" s="96"/>
      <c r="C5" s="97"/>
      <c r="D5" s="98"/>
      <c r="E5" s="97"/>
      <c r="F5" s="97"/>
      <c r="G5" s="97"/>
      <c r="H5" s="98"/>
      <c r="I5" s="97"/>
      <c r="J5" s="98"/>
      <c r="K5" s="22">
        <f>SUM(K3:K4)</f>
        <v>2</v>
      </c>
      <c r="L5" s="22">
        <f>SUM(L3:L4)</f>
        <v>25000</v>
      </c>
      <c r="M5" s="114"/>
    </row>
    <row r="6" s="84" customFormat="1" ht="63" hidden="1" customHeight="1" spans="1:13">
      <c r="A6" s="24">
        <v>1</v>
      </c>
      <c r="B6" s="99" t="s">
        <v>28</v>
      </c>
      <c r="C6" s="22" t="s">
        <v>29</v>
      </c>
      <c r="D6" s="23" t="s">
        <v>30</v>
      </c>
      <c r="E6" s="24" t="s">
        <v>31</v>
      </c>
      <c r="F6" s="24" t="s">
        <v>32</v>
      </c>
      <c r="G6" s="24" t="s">
        <v>33</v>
      </c>
      <c r="H6" s="23" t="s">
        <v>34</v>
      </c>
      <c r="I6" s="24" t="s">
        <v>35</v>
      </c>
      <c r="J6" s="23" t="s">
        <v>36</v>
      </c>
      <c r="K6" s="24">
        <v>1</v>
      </c>
      <c r="L6" s="24">
        <v>5000</v>
      </c>
      <c r="M6" s="23" t="s">
        <v>37</v>
      </c>
    </row>
    <row r="7" s="84" customFormat="1" ht="79" hidden="1" customHeight="1" spans="1:13">
      <c r="A7" s="24">
        <v>2</v>
      </c>
      <c r="B7" s="99"/>
      <c r="C7" s="22" t="s">
        <v>38</v>
      </c>
      <c r="D7" s="23" t="s">
        <v>39</v>
      </c>
      <c r="E7" s="24" t="s">
        <v>40</v>
      </c>
      <c r="F7" s="24" t="s">
        <v>36</v>
      </c>
      <c r="G7" s="24" t="s">
        <v>33</v>
      </c>
      <c r="H7" s="23" t="s">
        <v>41</v>
      </c>
      <c r="I7" s="24" t="s">
        <v>42</v>
      </c>
      <c r="J7" s="23" t="s">
        <v>36</v>
      </c>
      <c r="K7" s="24">
        <v>1</v>
      </c>
      <c r="L7" s="24">
        <v>6000</v>
      </c>
      <c r="M7" s="23"/>
    </row>
    <row r="8" s="84" customFormat="1" ht="37" hidden="1" customHeight="1" spans="1:13">
      <c r="A8" s="100" t="s">
        <v>43</v>
      </c>
      <c r="B8" s="101"/>
      <c r="C8" s="102"/>
      <c r="D8" s="103"/>
      <c r="E8" s="102"/>
      <c r="F8" s="102"/>
      <c r="G8" s="102"/>
      <c r="H8" s="103"/>
      <c r="I8" s="102"/>
      <c r="J8" s="115"/>
      <c r="K8" s="22">
        <f>SUM(K6:K7)</f>
        <v>2</v>
      </c>
      <c r="L8" s="22">
        <f>SUM(L6:L7)</f>
        <v>11000</v>
      </c>
      <c r="M8" s="23"/>
    </row>
    <row r="9" s="84" customFormat="1" ht="94" hidden="1" customHeight="1" spans="1:13">
      <c r="A9" s="24">
        <v>1</v>
      </c>
      <c r="B9" s="104" t="s">
        <v>44</v>
      </c>
      <c r="C9" s="22" t="s">
        <v>45</v>
      </c>
      <c r="D9" s="23" t="s">
        <v>46</v>
      </c>
      <c r="E9" s="24" t="s">
        <v>47</v>
      </c>
      <c r="F9" s="24" t="s">
        <v>48</v>
      </c>
      <c r="G9" s="24" t="s">
        <v>49</v>
      </c>
      <c r="H9" s="23" t="s">
        <v>50</v>
      </c>
      <c r="I9" s="24" t="s">
        <v>51</v>
      </c>
      <c r="J9" s="23" t="s">
        <v>52</v>
      </c>
      <c r="K9" s="24">
        <v>1</v>
      </c>
      <c r="L9" s="24">
        <v>8000</v>
      </c>
      <c r="M9" s="23"/>
    </row>
    <row r="10" s="84" customFormat="1" ht="187" hidden="1" customHeight="1" spans="1:13">
      <c r="A10" s="24">
        <v>1</v>
      </c>
      <c r="B10" s="105"/>
      <c r="C10" s="22" t="s">
        <v>53</v>
      </c>
      <c r="D10" s="23" t="s">
        <v>54</v>
      </c>
      <c r="E10" s="24" t="s">
        <v>55</v>
      </c>
      <c r="F10" s="24" t="s">
        <v>48</v>
      </c>
      <c r="G10" s="24" t="s">
        <v>49</v>
      </c>
      <c r="H10" s="23" t="s">
        <v>50</v>
      </c>
      <c r="I10" s="24" t="s">
        <v>51</v>
      </c>
      <c r="J10" s="23"/>
      <c r="K10" s="24">
        <v>1</v>
      </c>
      <c r="L10" s="24">
        <v>5500</v>
      </c>
      <c r="M10" s="23"/>
    </row>
    <row r="11" s="84" customFormat="1" ht="67" customHeight="1" spans="1:13">
      <c r="A11" s="24">
        <v>2</v>
      </c>
      <c r="B11" s="105"/>
      <c r="C11" s="22" t="s">
        <v>56</v>
      </c>
      <c r="D11" s="23" t="s">
        <v>57</v>
      </c>
      <c r="E11" s="24" t="s">
        <v>17</v>
      </c>
      <c r="F11" s="24" t="s">
        <v>17</v>
      </c>
      <c r="G11" s="24" t="s">
        <v>58</v>
      </c>
      <c r="H11" s="23" t="s">
        <v>50</v>
      </c>
      <c r="I11" s="24" t="s">
        <v>17</v>
      </c>
      <c r="J11" s="23"/>
      <c r="K11" s="24">
        <v>1</v>
      </c>
      <c r="L11" s="24" t="s">
        <v>59</v>
      </c>
      <c r="M11" s="23"/>
    </row>
    <row r="12" s="84" customFormat="1" ht="149" customHeight="1" spans="1:13">
      <c r="A12" s="24">
        <v>3</v>
      </c>
      <c r="B12" s="105"/>
      <c r="C12" s="22" t="s">
        <v>60</v>
      </c>
      <c r="D12" s="23" t="s">
        <v>61</v>
      </c>
      <c r="E12" s="24" t="s">
        <v>40</v>
      </c>
      <c r="F12" s="24" t="s">
        <v>62</v>
      </c>
      <c r="G12" s="24" t="s">
        <v>63</v>
      </c>
      <c r="H12" s="23" t="s">
        <v>64</v>
      </c>
      <c r="I12" s="24" t="s">
        <v>17</v>
      </c>
      <c r="J12" s="23" t="s">
        <v>65</v>
      </c>
      <c r="K12" s="24">
        <v>1</v>
      </c>
      <c r="L12" s="24" t="s">
        <v>59</v>
      </c>
      <c r="M12" s="23"/>
    </row>
    <row r="13" s="84" customFormat="1" ht="168" customHeight="1" spans="1:13">
      <c r="A13" s="24">
        <v>4</v>
      </c>
      <c r="B13" s="104" t="s">
        <v>66</v>
      </c>
      <c r="C13" s="22" t="s">
        <v>67</v>
      </c>
      <c r="D13" s="23" t="s">
        <v>68</v>
      </c>
      <c r="E13" s="24" t="s">
        <v>17</v>
      </c>
      <c r="F13" s="24" t="s">
        <v>69</v>
      </c>
      <c r="G13" s="24" t="s">
        <v>70</v>
      </c>
      <c r="H13" s="23" t="s">
        <v>71</v>
      </c>
      <c r="I13" s="24" t="s">
        <v>51</v>
      </c>
      <c r="J13" s="23" t="s">
        <v>72</v>
      </c>
      <c r="K13" s="24">
        <v>3</v>
      </c>
      <c r="L13" s="116" t="s">
        <v>73</v>
      </c>
      <c r="M13" s="23"/>
    </row>
    <row r="14" s="84" customFormat="1" ht="132" customHeight="1" spans="1:13">
      <c r="A14" s="24">
        <v>5</v>
      </c>
      <c r="B14" s="105"/>
      <c r="C14" s="22" t="s">
        <v>74</v>
      </c>
      <c r="D14" s="23" t="s">
        <v>75</v>
      </c>
      <c r="E14" s="24" t="s">
        <v>17</v>
      </c>
      <c r="F14" s="24" t="s">
        <v>69</v>
      </c>
      <c r="G14" s="24" t="s">
        <v>70</v>
      </c>
      <c r="H14" s="23" t="s">
        <v>71</v>
      </c>
      <c r="I14" s="24" t="s">
        <v>51</v>
      </c>
      <c r="J14" s="23" t="s">
        <v>76</v>
      </c>
      <c r="K14" s="24">
        <v>1</v>
      </c>
      <c r="L14" s="116" t="s">
        <v>77</v>
      </c>
      <c r="M14" s="23"/>
    </row>
    <row r="15" s="84" customFormat="1" ht="24" customHeight="1" spans="1:13">
      <c r="A15" s="24">
        <v>6</v>
      </c>
      <c r="B15" s="105"/>
      <c r="C15" s="22" t="s">
        <v>78</v>
      </c>
      <c r="D15" s="23" t="s">
        <v>79</v>
      </c>
      <c r="E15" s="24" t="s">
        <v>17</v>
      </c>
      <c r="F15" s="24" t="s">
        <v>80</v>
      </c>
      <c r="G15" s="24"/>
      <c r="H15" s="23" t="s">
        <v>17</v>
      </c>
      <c r="I15" s="24" t="s">
        <v>42</v>
      </c>
      <c r="J15" s="23" t="s">
        <v>81</v>
      </c>
      <c r="K15" s="24">
        <v>1</v>
      </c>
      <c r="L15" s="116" t="s">
        <v>73</v>
      </c>
      <c r="M15" s="23"/>
    </row>
    <row r="16" s="84" customFormat="1" ht="65" customHeight="1" spans="1:13">
      <c r="A16" s="24">
        <v>7</v>
      </c>
      <c r="B16" s="105"/>
      <c r="C16" s="106" t="s">
        <v>82</v>
      </c>
      <c r="D16" s="23" t="s">
        <v>83</v>
      </c>
      <c r="E16" s="24" t="s">
        <v>17</v>
      </c>
      <c r="F16" s="24" t="s">
        <v>80</v>
      </c>
      <c r="G16" s="24"/>
      <c r="H16" s="23" t="s">
        <v>17</v>
      </c>
      <c r="I16" s="24" t="s">
        <v>42</v>
      </c>
      <c r="J16" s="23" t="s">
        <v>81</v>
      </c>
      <c r="K16" s="24">
        <v>5</v>
      </c>
      <c r="L16" s="116" t="s">
        <v>84</v>
      </c>
      <c r="M16" s="23"/>
    </row>
    <row r="17" s="84" customFormat="1" ht="61" customHeight="1" spans="1:13">
      <c r="A17" s="24">
        <v>8</v>
      </c>
      <c r="B17" s="107"/>
      <c r="C17" s="106" t="s">
        <v>85</v>
      </c>
      <c r="D17" s="23" t="s">
        <v>86</v>
      </c>
      <c r="E17" s="24" t="s">
        <v>31</v>
      </c>
      <c r="F17" s="24" t="s">
        <v>80</v>
      </c>
      <c r="G17" s="24"/>
      <c r="H17" s="23" t="s">
        <v>17</v>
      </c>
      <c r="I17" s="24" t="s">
        <v>35</v>
      </c>
      <c r="J17" s="23" t="s">
        <v>81</v>
      </c>
      <c r="K17" s="24">
        <v>1</v>
      </c>
      <c r="L17" s="24" t="s">
        <v>73</v>
      </c>
      <c r="M17" s="23"/>
    </row>
    <row r="18" s="84" customFormat="1" ht="24" customHeight="1" spans="1:13">
      <c r="A18" s="24">
        <v>9</v>
      </c>
      <c r="B18" s="105" t="s">
        <v>87</v>
      </c>
      <c r="C18" s="33" t="s">
        <v>88</v>
      </c>
      <c r="D18" s="108" t="s">
        <v>89</v>
      </c>
      <c r="E18" s="109" t="s">
        <v>40</v>
      </c>
      <c r="F18" s="109" t="s">
        <v>90</v>
      </c>
      <c r="G18" s="109" t="s">
        <v>91</v>
      </c>
      <c r="H18" s="108" t="s">
        <v>92</v>
      </c>
      <c r="I18" s="109" t="s">
        <v>93</v>
      </c>
      <c r="J18" s="108" t="s">
        <v>94</v>
      </c>
      <c r="K18" s="24">
        <v>1</v>
      </c>
      <c r="L18" s="24" t="s">
        <v>95</v>
      </c>
      <c r="M18" s="23"/>
    </row>
    <row r="19" s="84" customFormat="1" ht="24" customHeight="1" spans="1:13">
      <c r="A19" s="24">
        <v>10</v>
      </c>
      <c r="B19" s="105"/>
      <c r="C19" s="22" t="s">
        <v>96</v>
      </c>
      <c r="D19" s="23" t="s">
        <v>97</v>
      </c>
      <c r="E19" s="24" t="s">
        <v>40</v>
      </c>
      <c r="F19" s="24" t="s">
        <v>90</v>
      </c>
      <c r="G19" s="24" t="s">
        <v>98</v>
      </c>
      <c r="H19" s="23" t="s">
        <v>99</v>
      </c>
      <c r="I19" s="24" t="s">
        <v>93</v>
      </c>
      <c r="J19" s="23" t="s">
        <v>100</v>
      </c>
      <c r="K19" s="24">
        <v>2</v>
      </c>
      <c r="L19" s="24" t="s">
        <v>101</v>
      </c>
      <c r="M19" s="23"/>
    </row>
    <row r="20" s="84" customFormat="1" ht="24" customHeight="1" spans="1:13">
      <c r="A20" s="24">
        <v>11</v>
      </c>
      <c r="B20" s="107"/>
      <c r="C20" s="22" t="s">
        <v>102</v>
      </c>
      <c r="D20" s="23" t="s">
        <v>103</v>
      </c>
      <c r="E20" s="24" t="s">
        <v>40</v>
      </c>
      <c r="F20" s="24" t="s">
        <v>90</v>
      </c>
      <c r="G20" s="24" t="s">
        <v>104</v>
      </c>
      <c r="H20" s="23" t="s">
        <v>105</v>
      </c>
      <c r="I20" s="24" t="s">
        <v>106</v>
      </c>
      <c r="J20" s="23" t="s">
        <v>70</v>
      </c>
      <c r="K20" s="24">
        <v>3</v>
      </c>
      <c r="L20" s="24" t="s">
        <v>101</v>
      </c>
      <c r="M20" s="23"/>
    </row>
    <row r="21" s="85" customFormat="1" ht="28" customHeight="1" spans="1:13">
      <c r="A21" s="24">
        <v>12</v>
      </c>
      <c r="B21" s="96" t="s">
        <v>107</v>
      </c>
      <c r="C21" s="18" t="s">
        <v>108</v>
      </c>
      <c r="D21" s="17" t="s">
        <v>109</v>
      </c>
      <c r="E21" s="19" t="s">
        <v>40</v>
      </c>
      <c r="F21" s="19" t="s">
        <v>110</v>
      </c>
      <c r="G21" s="19" t="s">
        <v>111</v>
      </c>
      <c r="H21" s="17" t="s">
        <v>112</v>
      </c>
      <c r="I21" s="19" t="s">
        <v>42</v>
      </c>
      <c r="J21" s="17" t="s">
        <v>113</v>
      </c>
      <c r="K21" s="19">
        <v>1</v>
      </c>
      <c r="L21" s="89" t="s">
        <v>114</v>
      </c>
      <c r="M21" s="117"/>
    </row>
    <row r="22" s="85" customFormat="1" ht="22.5" spans="1:13">
      <c r="A22" s="24">
        <v>13</v>
      </c>
      <c r="B22" s="96"/>
      <c r="C22" s="18" t="s">
        <v>115</v>
      </c>
      <c r="D22" s="17" t="s">
        <v>109</v>
      </c>
      <c r="E22" s="19" t="s">
        <v>17</v>
      </c>
      <c r="F22" s="110" t="s">
        <v>116</v>
      </c>
      <c r="G22" s="19" t="s">
        <v>111</v>
      </c>
      <c r="H22" s="17" t="s">
        <v>112</v>
      </c>
      <c r="I22" s="19" t="s">
        <v>42</v>
      </c>
      <c r="J22" s="114"/>
      <c r="K22" s="97">
        <v>1</v>
      </c>
      <c r="L22" s="57" t="s">
        <v>114</v>
      </c>
      <c r="M22" s="117"/>
    </row>
    <row r="23" s="85" customFormat="1" ht="28" customHeight="1" spans="1:13">
      <c r="A23" s="24">
        <v>14</v>
      </c>
      <c r="B23" s="96"/>
      <c r="C23" s="18" t="s">
        <v>117</v>
      </c>
      <c r="D23" s="111" t="s">
        <v>118</v>
      </c>
      <c r="E23" s="19" t="s">
        <v>40</v>
      </c>
      <c r="F23" s="19" t="s">
        <v>119</v>
      </c>
      <c r="G23" s="19" t="s">
        <v>120</v>
      </c>
      <c r="H23" s="17" t="s">
        <v>20</v>
      </c>
      <c r="I23" s="19"/>
      <c r="J23" s="17" t="s">
        <v>121</v>
      </c>
      <c r="K23" s="19">
        <v>6</v>
      </c>
      <c r="L23" s="57" t="s">
        <v>122</v>
      </c>
      <c r="M23" s="117"/>
    </row>
    <row r="24" s="85" customFormat="1" ht="28" customHeight="1" spans="1:13">
      <c r="A24" s="24">
        <v>15</v>
      </c>
      <c r="B24" s="96"/>
      <c r="C24" s="18" t="s">
        <v>123</v>
      </c>
      <c r="D24" s="111" t="s">
        <v>118</v>
      </c>
      <c r="E24" s="19" t="s">
        <v>17</v>
      </c>
      <c r="F24" s="19" t="s">
        <v>124</v>
      </c>
      <c r="G24" s="19" t="s">
        <v>120</v>
      </c>
      <c r="H24" s="17" t="s">
        <v>20</v>
      </c>
      <c r="I24" s="19"/>
      <c r="J24" s="17" t="s">
        <v>125</v>
      </c>
      <c r="K24" s="19">
        <v>6</v>
      </c>
      <c r="L24" s="57" t="s">
        <v>122</v>
      </c>
      <c r="M24" s="117"/>
    </row>
    <row r="25" s="85" customFormat="1" ht="28" customHeight="1" spans="1:13">
      <c r="A25" s="24">
        <v>16</v>
      </c>
      <c r="B25" s="96"/>
      <c r="C25" s="18" t="s">
        <v>126</v>
      </c>
      <c r="D25" s="111" t="s">
        <v>118</v>
      </c>
      <c r="E25" s="19" t="s">
        <v>17</v>
      </c>
      <c r="F25" s="19" t="s">
        <v>127</v>
      </c>
      <c r="G25" s="19" t="s">
        <v>120</v>
      </c>
      <c r="H25" s="17" t="s">
        <v>20</v>
      </c>
      <c r="I25" s="19"/>
      <c r="J25" s="17"/>
      <c r="K25" s="19">
        <v>3</v>
      </c>
      <c r="L25" s="57" t="s">
        <v>59</v>
      </c>
      <c r="M25" s="117"/>
    </row>
    <row r="26" s="85" customFormat="1" ht="89" customHeight="1" spans="1:13">
      <c r="A26" s="24">
        <v>17</v>
      </c>
      <c r="B26" s="96"/>
      <c r="C26" s="18" t="s">
        <v>128</v>
      </c>
      <c r="D26" s="111" t="s">
        <v>129</v>
      </c>
      <c r="E26" s="19" t="s">
        <v>40</v>
      </c>
      <c r="F26" s="19" t="s">
        <v>130</v>
      </c>
      <c r="G26" s="19" t="s">
        <v>111</v>
      </c>
      <c r="H26" s="17" t="s">
        <v>131</v>
      </c>
      <c r="I26" s="19" t="s">
        <v>42</v>
      </c>
      <c r="J26" s="17" t="s">
        <v>132</v>
      </c>
      <c r="K26" s="19">
        <v>1</v>
      </c>
      <c r="L26" s="89" t="s">
        <v>114</v>
      </c>
      <c r="M26" s="117"/>
    </row>
    <row r="27" s="85" customFormat="1" ht="89" customHeight="1" spans="1:13">
      <c r="A27" s="24">
        <v>18</v>
      </c>
      <c r="B27" s="96"/>
      <c r="C27" s="18" t="s">
        <v>133</v>
      </c>
      <c r="D27" s="111" t="s">
        <v>134</v>
      </c>
      <c r="E27" s="19" t="s">
        <v>40</v>
      </c>
      <c r="F27" s="19"/>
      <c r="G27" s="19" t="s">
        <v>135</v>
      </c>
      <c r="H27" s="17" t="s">
        <v>136</v>
      </c>
      <c r="I27" s="19" t="s">
        <v>42</v>
      </c>
      <c r="J27" s="17"/>
      <c r="K27" s="19">
        <v>1</v>
      </c>
      <c r="L27" s="89" t="s">
        <v>73</v>
      </c>
      <c r="M27" s="118"/>
    </row>
    <row r="28" s="85" customFormat="1" ht="89" customHeight="1" spans="1:13">
      <c r="A28" s="24">
        <v>19</v>
      </c>
      <c r="B28" s="96"/>
      <c r="C28" s="18" t="s">
        <v>137</v>
      </c>
      <c r="D28" s="111" t="s">
        <v>138</v>
      </c>
      <c r="E28" s="19" t="s">
        <v>40</v>
      </c>
      <c r="F28" s="19" t="s">
        <v>139</v>
      </c>
      <c r="G28" s="19" t="s">
        <v>140</v>
      </c>
      <c r="H28" s="17" t="s">
        <v>141</v>
      </c>
      <c r="I28" s="19" t="s">
        <v>42</v>
      </c>
      <c r="J28" s="17"/>
      <c r="K28" s="19">
        <v>4</v>
      </c>
      <c r="L28" s="89" t="s">
        <v>142</v>
      </c>
      <c r="M28" s="111"/>
    </row>
    <row r="29" s="85" customFormat="1" ht="89" customHeight="1" spans="1:13">
      <c r="A29" s="24">
        <v>20</v>
      </c>
      <c r="B29" s="96"/>
      <c r="C29" s="18" t="s">
        <v>143</v>
      </c>
      <c r="D29" s="111" t="s">
        <v>144</v>
      </c>
      <c r="E29" s="19" t="s">
        <v>17</v>
      </c>
      <c r="F29" s="19" t="s">
        <v>145</v>
      </c>
      <c r="G29" s="19"/>
      <c r="H29" s="17" t="s">
        <v>146</v>
      </c>
      <c r="I29" s="19" t="s">
        <v>42</v>
      </c>
      <c r="J29" s="17"/>
      <c r="K29" s="19">
        <v>4</v>
      </c>
      <c r="L29" s="89" t="s">
        <v>59</v>
      </c>
      <c r="M29" s="111"/>
    </row>
    <row r="30" s="85" customFormat="1" ht="89" customHeight="1" spans="1:13">
      <c r="A30" s="24">
        <v>21</v>
      </c>
      <c r="B30" s="96"/>
      <c r="C30" s="18" t="s">
        <v>147</v>
      </c>
      <c r="D30" s="23" t="s">
        <v>148</v>
      </c>
      <c r="E30" s="19" t="s">
        <v>40</v>
      </c>
      <c r="F30" s="19" t="s">
        <v>139</v>
      </c>
      <c r="G30" s="19"/>
      <c r="H30" s="17" t="s">
        <v>149</v>
      </c>
      <c r="I30" s="19"/>
      <c r="J30" s="17"/>
      <c r="K30" s="19">
        <v>4</v>
      </c>
      <c r="L30" s="89" t="s">
        <v>150</v>
      </c>
      <c r="M30" s="111"/>
    </row>
    <row r="31" s="85" customFormat="1" ht="89" customHeight="1" spans="1:13">
      <c r="A31" s="24">
        <v>22</v>
      </c>
      <c r="B31" s="96"/>
      <c r="C31" s="18" t="s">
        <v>151</v>
      </c>
      <c r="D31" s="111" t="s">
        <v>152</v>
      </c>
      <c r="E31" s="19" t="s">
        <v>17</v>
      </c>
      <c r="F31" s="19" t="s">
        <v>130</v>
      </c>
      <c r="G31" s="19"/>
      <c r="H31" s="17" t="s">
        <v>153</v>
      </c>
      <c r="I31" s="19"/>
      <c r="J31" s="17"/>
      <c r="K31" s="19">
        <v>4</v>
      </c>
      <c r="L31" s="57" t="s">
        <v>59</v>
      </c>
      <c r="M31" s="111"/>
    </row>
    <row r="32" s="85" customFormat="1" ht="28" customHeight="1" spans="1:13">
      <c r="A32" s="24">
        <v>23</v>
      </c>
      <c r="B32" s="96"/>
      <c r="C32" s="18" t="s">
        <v>154</v>
      </c>
      <c r="D32" s="111" t="s">
        <v>155</v>
      </c>
      <c r="E32" s="19" t="s">
        <v>40</v>
      </c>
      <c r="F32" s="19"/>
      <c r="G32" s="19"/>
      <c r="H32" s="17" t="s">
        <v>153</v>
      </c>
      <c r="I32" s="19"/>
      <c r="J32" s="17"/>
      <c r="K32" s="19">
        <v>3</v>
      </c>
      <c r="L32" s="57" t="s">
        <v>84</v>
      </c>
      <c r="M32" s="111"/>
    </row>
    <row r="33" s="85" customFormat="1" ht="28" customHeight="1" spans="1:13">
      <c r="A33" s="24">
        <v>24</v>
      </c>
      <c r="B33" s="96"/>
      <c r="C33" s="18" t="s">
        <v>156</v>
      </c>
      <c r="D33" s="111" t="s">
        <v>157</v>
      </c>
      <c r="E33" s="19" t="s">
        <v>40</v>
      </c>
      <c r="F33" s="19"/>
      <c r="G33" s="19"/>
      <c r="H33" s="17" t="s">
        <v>153</v>
      </c>
      <c r="I33" s="19"/>
      <c r="J33" s="17"/>
      <c r="K33" s="19">
        <v>3</v>
      </c>
      <c r="L33" s="57" t="s">
        <v>84</v>
      </c>
      <c r="M33" s="111"/>
    </row>
    <row r="34" s="85" customFormat="1" ht="70" customHeight="1" spans="1:13">
      <c r="A34" s="24">
        <v>25</v>
      </c>
      <c r="B34" s="96"/>
      <c r="C34" s="18" t="s">
        <v>158</v>
      </c>
      <c r="D34" s="111" t="s">
        <v>159</v>
      </c>
      <c r="E34" s="19" t="s">
        <v>40</v>
      </c>
      <c r="F34" s="19"/>
      <c r="G34" s="19"/>
      <c r="H34" s="17" t="s">
        <v>160</v>
      </c>
      <c r="I34" s="19"/>
      <c r="J34" s="17"/>
      <c r="K34" s="19">
        <v>4</v>
      </c>
      <c r="L34" s="57" t="s">
        <v>59</v>
      </c>
      <c r="M34" s="111"/>
    </row>
    <row r="35" s="84" customFormat="1" ht="24" customHeight="1" spans="1:13">
      <c r="A35" s="24">
        <v>26</v>
      </c>
      <c r="B35" s="105" t="s">
        <v>161</v>
      </c>
      <c r="C35" s="22" t="s">
        <v>162</v>
      </c>
      <c r="D35" s="23" t="s">
        <v>163</v>
      </c>
      <c r="E35" s="24" t="s">
        <v>17</v>
      </c>
      <c r="F35" s="24" t="s">
        <v>164</v>
      </c>
      <c r="G35" s="24" t="s">
        <v>104</v>
      </c>
      <c r="H35" s="23" t="s">
        <v>165</v>
      </c>
      <c r="I35" s="24" t="s">
        <v>106</v>
      </c>
      <c r="J35" s="23" t="s">
        <v>70</v>
      </c>
      <c r="K35" s="24">
        <v>1</v>
      </c>
      <c r="L35" s="24" t="s">
        <v>59</v>
      </c>
      <c r="M35" s="23"/>
    </row>
    <row r="36" s="84" customFormat="1" ht="24" customHeight="1" spans="1:13">
      <c r="A36" s="24">
        <v>27</v>
      </c>
      <c r="B36" s="105"/>
      <c r="C36" s="22" t="s">
        <v>166</v>
      </c>
      <c r="D36" s="23" t="s">
        <v>167</v>
      </c>
      <c r="E36" s="24" t="s">
        <v>17</v>
      </c>
      <c r="F36" s="24" t="s">
        <v>168</v>
      </c>
      <c r="G36" s="24" t="s">
        <v>104</v>
      </c>
      <c r="H36" s="23" t="s">
        <v>169</v>
      </c>
      <c r="I36" s="24" t="s">
        <v>106</v>
      </c>
      <c r="J36" s="23" t="s">
        <v>70</v>
      </c>
      <c r="K36" s="24">
        <v>4</v>
      </c>
      <c r="L36" s="24" t="s">
        <v>84</v>
      </c>
      <c r="M36" s="23"/>
    </row>
    <row r="37" s="84" customFormat="1" ht="39" customHeight="1" spans="1:13">
      <c r="A37" s="24">
        <v>28</v>
      </c>
      <c r="B37" s="107"/>
      <c r="C37" s="112" t="s">
        <v>170</v>
      </c>
      <c r="D37" s="23" t="s">
        <v>171</v>
      </c>
      <c r="E37" s="24" t="s">
        <v>17</v>
      </c>
      <c r="F37" s="24" t="s">
        <v>70</v>
      </c>
      <c r="G37" s="24" t="s">
        <v>172</v>
      </c>
      <c r="H37" s="23" t="s">
        <v>70</v>
      </c>
      <c r="I37" s="24" t="s">
        <v>17</v>
      </c>
      <c r="J37" s="23" t="s">
        <v>173</v>
      </c>
      <c r="K37" s="24">
        <v>125</v>
      </c>
      <c r="L37" s="24" t="s">
        <v>174</v>
      </c>
      <c r="M37" s="23"/>
    </row>
  </sheetData>
  <mergeCells count="16">
    <mergeCell ref="A1:M1"/>
    <mergeCell ref="A5:J5"/>
    <mergeCell ref="A8:J8"/>
    <mergeCell ref="B6:B7"/>
    <mergeCell ref="B9:B12"/>
    <mergeCell ref="B13:B17"/>
    <mergeCell ref="B18:B20"/>
    <mergeCell ref="B21:B34"/>
    <mergeCell ref="B35:B37"/>
    <mergeCell ref="F26:F27"/>
    <mergeCell ref="F31:F34"/>
    <mergeCell ref="G28:G34"/>
    <mergeCell ref="I29:I34"/>
    <mergeCell ref="J26:J34"/>
    <mergeCell ref="M21:M27"/>
    <mergeCell ref="M28:M3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56"/>
  <sheetViews>
    <sheetView workbookViewId="0">
      <pane xSplit="3" ySplit="2" topLeftCell="D42" activePane="bottomRight" state="frozen"/>
      <selection/>
      <selection pane="topRight"/>
      <selection pane="bottomLeft"/>
      <selection pane="bottomRight" activeCell="D48" sqref="D48"/>
    </sheetView>
  </sheetViews>
  <sheetFormatPr defaultColWidth="8.89166666666667" defaultRowHeight="13.5"/>
  <cols>
    <col min="1" max="1" width="3.10833333333333" customWidth="1"/>
    <col min="2" max="2" width="11.6666666666667" style="1" customWidth="1"/>
    <col min="3" max="3" width="11" style="7" customWidth="1"/>
    <col min="4" max="4" width="18.6666666666667" customWidth="1"/>
    <col min="5" max="5" width="13.4416666666667" customWidth="1"/>
    <col min="6" max="7" width="13.1083333333333" customWidth="1"/>
    <col min="8" max="8" width="16" customWidth="1"/>
    <col min="9" max="9" width="13.1083333333333" customWidth="1"/>
    <col min="10" max="10" width="16.6666666666667" customWidth="1"/>
    <col min="11" max="11" width="9.44166666666667" style="8" customWidth="1"/>
    <col min="12" max="12" width="16.775" style="9" customWidth="1"/>
    <col min="13" max="13" width="18.5583333333333" style="8" customWidth="1"/>
    <col min="14" max="14" width="14.775" customWidth="1"/>
    <col min="15" max="15" width="8.89166666666667" style="8"/>
    <col min="16" max="16" width="9.44166666666667" style="8"/>
  </cols>
  <sheetData>
    <row r="1" ht="28" customHeight="1" spans="1:14">
      <c r="A1" s="10" t="s">
        <v>175</v>
      </c>
      <c r="B1" s="10"/>
      <c r="C1" s="10"/>
      <c r="D1" s="10"/>
      <c r="E1" s="10"/>
      <c r="F1" s="10"/>
      <c r="G1" s="10"/>
      <c r="H1" s="10"/>
      <c r="I1" s="10"/>
      <c r="J1" s="10"/>
      <c r="K1" s="10"/>
      <c r="L1" s="53"/>
      <c r="M1" s="10"/>
      <c r="N1" s="10"/>
    </row>
    <row r="2" s="1" customFormat="1" ht="32.7" customHeight="1" spans="1:17">
      <c r="A2" s="11" t="s">
        <v>1</v>
      </c>
      <c r="B2" s="12" t="s">
        <v>2</v>
      </c>
      <c r="C2" s="11" t="s">
        <v>3</v>
      </c>
      <c r="D2" s="11" t="s">
        <v>4</v>
      </c>
      <c r="E2" s="11" t="s">
        <v>5</v>
      </c>
      <c r="F2" s="13" t="s">
        <v>6</v>
      </c>
      <c r="G2" s="13" t="s">
        <v>7</v>
      </c>
      <c r="H2" s="13" t="s">
        <v>8</v>
      </c>
      <c r="I2" s="13" t="s">
        <v>9</v>
      </c>
      <c r="J2" s="13" t="s">
        <v>10</v>
      </c>
      <c r="K2" s="11" t="s">
        <v>11</v>
      </c>
      <c r="L2" s="54" t="s">
        <v>176</v>
      </c>
      <c r="M2" s="55" t="s">
        <v>12</v>
      </c>
      <c r="N2" s="13" t="s">
        <v>13</v>
      </c>
      <c r="O2" s="7" t="s">
        <v>177</v>
      </c>
      <c r="P2" s="7" t="s">
        <v>178</v>
      </c>
      <c r="Q2" s="1" t="s">
        <v>179</v>
      </c>
    </row>
    <row r="3" customFormat="1" ht="136" customHeight="1" spans="1:17">
      <c r="A3" s="14">
        <v>1</v>
      </c>
      <c r="B3" s="15" t="s">
        <v>14</v>
      </c>
      <c r="C3" s="16" t="s">
        <v>180</v>
      </c>
      <c r="D3" s="17" t="s">
        <v>16</v>
      </c>
      <c r="E3" s="18" t="s">
        <v>17</v>
      </c>
      <c r="F3" s="19" t="s">
        <v>18</v>
      </c>
      <c r="G3" s="19" t="s">
        <v>19</v>
      </c>
      <c r="H3" s="19" t="s">
        <v>20</v>
      </c>
      <c r="I3" s="19" t="s">
        <v>21</v>
      </c>
      <c r="J3" s="19" t="s">
        <v>22</v>
      </c>
      <c r="K3" s="19">
        <v>1</v>
      </c>
      <c r="L3" s="56" t="s">
        <v>181</v>
      </c>
      <c r="M3" s="57">
        <v>15000</v>
      </c>
      <c r="N3" s="58"/>
      <c r="O3" s="8">
        <v>3</v>
      </c>
      <c r="P3" s="8">
        <f t="shared" ref="P3:P14" si="0">O3*M3</f>
        <v>45000</v>
      </c>
      <c r="Q3">
        <f>K3*M3</f>
        <v>15000</v>
      </c>
    </row>
    <row r="4" customFormat="1" ht="182" customHeight="1" spans="1:17">
      <c r="A4" s="14">
        <v>2</v>
      </c>
      <c r="B4" s="15" t="s">
        <v>14</v>
      </c>
      <c r="C4" s="16" t="s">
        <v>23</v>
      </c>
      <c r="D4" s="17" t="s">
        <v>24</v>
      </c>
      <c r="E4" s="18" t="s">
        <v>17</v>
      </c>
      <c r="F4" s="19" t="s">
        <v>25</v>
      </c>
      <c r="G4" s="19" t="s">
        <v>19</v>
      </c>
      <c r="H4" s="19" t="s">
        <v>20</v>
      </c>
      <c r="I4" s="19" t="s">
        <v>21</v>
      </c>
      <c r="J4" s="19" t="s">
        <v>26</v>
      </c>
      <c r="K4" s="19">
        <v>1</v>
      </c>
      <c r="L4" s="56" t="s">
        <v>182</v>
      </c>
      <c r="M4" s="57">
        <v>10000</v>
      </c>
      <c r="N4" s="58"/>
      <c r="O4" s="8">
        <v>1</v>
      </c>
      <c r="P4" s="8">
        <f t="shared" si="0"/>
        <v>10000</v>
      </c>
      <c r="Q4">
        <f t="shared" ref="Q4:Q17" si="1">K4*M4</f>
        <v>10000</v>
      </c>
    </row>
    <row r="5" customFormat="1" ht="121" customHeight="1" spans="1:17">
      <c r="A5" s="14">
        <v>3</v>
      </c>
      <c r="B5" s="15" t="s">
        <v>14</v>
      </c>
      <c r="C5" s="16" t="s">
        <v>183</v>
      </c>
      <c r="D5" s="17" t="s">
        <v>184</v>
      </c>
      <c r="E5" s="18" t="s">
        <v>17</v>
      </c>
      <c r="F5" s="19" t="s">
        <v>185</v>
      </c>
      <c r="G5" s="19" t="s">
        <v>19</v>
      </c>
      <c r="H5" s="19" t="s">
        <v>20</v>
      </c>
      <c r="I5" s="19" t="s">
        <v>21</v>
      </c>
      <c r="J5" s="19" t="s">
        <v>186</v>
      </c>
      <c r="K5" s="19">
        <v>1</v>
      </c>
      <c r="L5" s="56" t="s">
        <v>187</v>
      </c>
      <c r="M5" s="57">
        <v>8500</v>
      </c>
      <c r="N5" s="58"/>
      <c r="O5" s="8">
        <v>3</v>
      </c>
      <c r="P5" s="8">
        <f t="shared" si="0"/>
        <v>25500</v>
      </c>
      <c r="Q5">
        <f t="shared" si="1"/>
        <v>8500</v>
      </c>
    </row>
    <row r="6" s="1" customFormat="1" ht="32.7" customHeight="1" spans="1:17">
      <c r="A6" s="15" t="s">
        <v>27</v>
      </c>
      <c r="B6" s="15"/>
      <c r="C6" s="15"/>
      <c r="D6" s="15"/>
      <c r="E6" s="15"/>
      <c r="F6" s="15"/>
      <c r="G6" s="15"/>
      <c r="H6" s="15"/>
      <c r="I6" s="15"/>
      <c r="J6" s="15"/>
      <c r="K6" s="59">
        <f>SUM(K3:K5)</f>
        <v>3</v>
      </c>
      <c r="L6" s="60"/>
      <c r="M6" s="59">
        <f>SUM(M3:M5)</f>
        <v>33500</v>
      </c>
      <c r="N6" s="61"/>
      <c r="O6" s="7"/>
      <c r="P6" s="8">
        <f t="shared" si="0"/>
        <v>0</v>
      </c>
      <c r="Q6">
        <f t="shared" si="1"/>
        <v>100500</v>
      </c>
    </row>
    <row r="7" s="2" customFormat="1" ht="101" customHeight="1" spans="1:17">
      <c r="A7" s="20">
        <v>1</v>
      </c>
      <c r="B7" s="21" t="s">
        <v>28</v>
      </c>
      <c r="C7" s="22" t="s">
        <v>29</v>
      </c>
      <c r="D7" s="23" t="s">
        <v>30</v>
      </c>
      <c r="E7" s="24" t="s">
        <v>31</v>
      </c>
      <c r="F7" s="24" t="s">
        <v>32</v>
      </c>
      <c r="G7" s="24" t="s">
        <v>33</v>
      </c>
      <c r="H7" s="24" t="s">
        <v>34</v>
      </c>
      <c r="I7" s="23" t="s">
        <v>35</v>
      </c>
      <c r="J7" s="24" t="s">
        <v>36</v>
      </c>
      <c r="K7" s="24">
        <v>1</v>
      </c>
      <c r="L7" s="60" t="s">
        <v>188</v>
      </c>
      <c r="M7" s="24">
        <v>5000</v>
      </c>
      <c r="N7" s="62" t="s">
        <v>37</v>
      </c>
      <c r="O7" s="63">
        <v>3</v>
      </c>
      <c r="P7" s="8">
        <f t="shared" si="0"/>
        <v>15000</v>
      </c>
      <c r="Q7">
        <f t="shared" si="1"/>
        <v>5000</v>
      </c>
    </row>
    <row r="8" s="2" customFormat="1" ht="79" customHeight="1" spans="1:17">
      <c r="A8" s="20">
        <v>2</v>
      </c>
      <c r="B8" s="21"/>
      <c r="C8" s="22" t="s">
        <v>189</v>
      </c>
      <c r="D8" s="23" t="s">
        <v>39</v>
      </c>
      <c r="E8" s="24" t="s">
        <v>40</v>
      </c>
      <c r="F8" s="24" t="s">
        <v>36</v>
      </c>
      <c r="G8" s="24" t="s">
        <v>33</v>
      </c>
      <c r="H8" s="24" t="s">
        <v>41</v>
      </c>
      <c r="I8" s="23" t="s">
        <v>42</v>
      </c>
      <c r="J8" s="24" t="s">
        <v>36</v>
      </c>
      <c r="K8" s="24">
        <v>1</v>
      </c>
      <c r="L8" s="60" t="s">
        <v>190</v>
      </c>
      <c r="M8" s="24">
        <v>6000</v>
      </c>
      <c r="N8" s="20"/>
      <c r="O8" s="63">
        <v>0</v>
      </c>
      <c r="P8" s="8">
        <f t="shared" si="0"/>
        <v>0</v>
      </c>
      <c r="Q8">
        <f t="shared" si="1"/>
        <v>6000</v>
      </c>
    </row>
    <row r="9" s="2" customFormat="1" ht="94" customHeight="1" spans="1:17">
      <c r="A9" s="20">
        <v>3</v>
      </c>
      <c r="B9" s="21"/>
      <c r="C9" s="22" t="s">
        <v>189</v>
      </c>
      <c r="D9" s="23" t="s">
        <v>191</v>
      </c>
      <c r="E9" s="24" t="s">
        <v>40</v>
      </c>
      <c r="F9" s="24" t="s">
        <v>36</v>
      </c>
      <c r="G9" s="24" t="s">
        <v>33</v>
      </c>
      <c r="H9" s="24" t="s">
        <v>41</v>
      </c>
      <c r="I9" s="23" t="s">
        <v>42</v>
      </c>
      <c r="J9" s="23" t="s">
        <v>192</v>
      </c>
      <c r="K9" s="24">
        <v>1</v>
      </c>
      <c r="L9" s="60" t="s">
        <v>193</v>
      </c>
      <c r="M9" s="24">
        <v>6000</v>
      </c>
      <c r="N9" s="20"/>
      <c r="O9" s="63">
        <v>0</v>
      </c>
      <c r="P9" s="8">
        <f t="shared" si="0"/>
        <v>0</v>
      </c>
      <c r="Q9">
        <f t="shared" si="1"/>
        <v>6000</v>
      </c>
    </row>
    <row r="10" s="2" customFormat="1" ht="37" customHeight="1" spans="1:17">
      <c r="A10" s="25" t="s">
        <v>43</v>
      </c>
      <c r="B10" s="26"/>
      <c r="C10" s="26"/>
      <c r="D10" s="26"/>
      <c r="E10" s="26"/>
      <c r="F10" s="26"/>
      <c r="G10" s="26"/>
      <c r="H10" s="26"/>
      <c r="I10" s="26"/>
      <c r="J10" s="64"/>
      <c r="K10" s="59">
        <f>SUM(K7:K9)</f>
        <v>3</v>
      </c>
      <c r="L10" s="60"/>
      <c r="M10" s="59">
        <f>SUM(M7:M9)</f>
        <v>17000</v>
      </c>
      <c r="N10" s="20"/>
      <c r="O10" s="63"/>
      <c r="P10" s="8">
        <f t="shared" si="0"/>
        <v>0</v>
      </c>
      <c r="Q10">
        <f t="shared" si="1"/>
        <v>51000</v>
      </c>
    </row>
    <row r="11" s="2" customFormat="1" ht="94" customHeight="1" spans="1:17">
      <c r="A11" s="20">
        <v>1</v>
      </c>
      <c r="B11" s="27" t="s">
        <v>44</v>
      </c>
      <c r="C11" s="22" t="s">
        <v>194</v>
      </c>
      <c r="D11" s="23" t="s">
        <v>46</v>
      </c>
      <c r="E11" s="24" t="s">
        <v>47</v>
      </c>
      <c r="F11" s="24" t="s">
        <v>48</v>
      </c>
      <c r="G11" s="24" t="s">
        <v>49</v>
      </c>
      <c r="H11" s="24" t="s">
        <v>50</v>
      </c>
      <c r="I11" s="23" t="s">
        <v>51</v>
      </c>
      <c r="J11" s="23" t="s">
        <v>52</v>
      </c>
      <c r="K11" s="24">
        <v>1</v>
      </c>
      <c r="L11" s="60" t="s">
        <v>195</v>
      </c>
      <c r="M11" s="24">
        <v>8000</v>
      </c>
      <c r="N11" s="20"/>
      <c r="O11" s="63">
        <v>3</v>
      </c>
      <c r="P11" s="8">
        <f t="shared" si="0"/>
        <v>24000</v>
      </c>
      <c r="Q11">
        <f t="shared" si="1"/>
        <v>8000</v>
      </c>
    </row>
    <row r="12" s="2" customFormat="1" ht="94" customHeight="1" spans="1:17">
      <c r="A12" s="20">
        <v>2</v>
      </c>
      <c r="B12" s="28"/>
      <c r="C12" s="22" t="s">
        <v>196</v>
      </c>
      <c r="D12" s="23" t="s">
        <v>197</v>
      </c>
      <c r="E12" s="24" t="s">
        <v>55</v>
      </c>
      <c r="F12" s="24" t="s">
        <v>48</v>
      </c>
      <c r="G12" s="24" t="s">
        <v>49</v>
      </c>
      <c r="H12" s="24" t="s">
        <v>50</v>
      </c>
      <c r="I12" s="23" t="s">
        <v>51</v>
      </c>
      <c r="J12" s="23" t="s">
        <v>198</v>
      </c>
      <c r="K12" s="24">
        <v>1</v>
      </c>
      <c r="L12" s="60" t="s">
        <v>190</v>
      </c>
      <c r="M12" s="24">
        <v>5500</v>
      </c>
      <c r="N12" s="20"/>
      <c r="O12" s="63">
        <v>1</v>
      </c>
      <c r="P12" s="8">
        <f t="shared" si="0"/>
        <v>5500</v>
      </c>
      <c r="Q12">
        <f t="shared" si="1"/>
        <v>5500</v>
      </c>
    </row>
    <row r="13" s="2" customFormat="1" ht="70" customHeight="1" spans="1:17">
      <c r="A13" s="20">
        <v>3</v>
      </c>
      <c r="B13" s="28"/>
      <c r="C13" s="22" t="s">
        <v>199</v>
      </c>
      <c r="D13" s="23" t="s">
        <v>61</v>
      </c>
      <c r="E13" s="24" t="s">
        <v>40</v>
      </c>
      <c r="F13" s="24" t="s">
        <v>200</v>
      </c>
      <c r="G13" s="24" t="s">
        <v>63</v>
      </c>
      <c r="H13" s="24" t="s">
        <v>64</v>
      </c>
      <c r="I13" s="24" t="s">
        <v>201</v>
      </c>
      <c r="J13" s="24" t="s">
        <v>65</v>
      </c>
      <c r="K13" s="24">
        <v>1</v>
      </c>
      <c r="L13" s="60" t="s">
        <v>202</v>
      </c>
      <c r="M13" s="24">
        <v>7000</v>
      </c>
      <c r="N13" s="20"/>
      <c r="O13" s="63">
        <v>2</v>
      </c>
      <c r="P13" s="8">
        <f t="shared" si="0"/>
        <v>14000</v>
      </c>
      <c r="Q13">
        <f t="shared" si="1"/>
        <v>7000</v>
      </c>
    </row>
    <row r="14" s="2" customFormat="1" ht="55" customHeight="1" spans="1:17">
      <c r="A14" s="20">
        <v>4</v>
      </c>
      <c r="B14" s="29"/>
      <c r="C14" s="22" t="s">
        <v>203</v>
      </c>
      <c r="D14" s="23" t="s">
        <v>204</v>
      </c>
      <c r="E14" s="24" t="s">
        <v>40</v>
      </c>
      <c r="F14" s="24" t="s">
        <v>62</v>
      </c>
      <c r="G14" s="24" t="s">
        <v>63</v>
      </c>
      <c r="H14" s="24" t="s">
        <v>20</v>
      </c>
      <c r="I14" s="24" t="s">
        <v>205</v>
      </c>
      <c r="J14" s="24" t="s">
        <v>206</v>
      </c>
      <c r="K14" s="24">
        <v>1</v>
      </c>
      <c r="L14" s="60" t="s">
        <v>207</v>
      </c>
      <c r="M14" s="24">
        <v>6000</v>
      </c>
      <c r="N14" s="20"/>
      <c r="O14" s="63">
        <v>3</v>
      </c>
      <c r="P14" s="8">
        <f t="shared" si="0"/>
        <v>18000</v>
      </c>
      <c r="Q14">
        <f t="shared" si="1"/>
        <v>6000</v>
      </c>
    </row>
    <row r="15" s="3" customFormat="1" ht="36" customHeight="1" spans="1:17">
      <c r="A15" s="30" t="s">
        <v>208</v>
      </c>
      <c r="B15" s="31"/>
      <c r="C15" s="31"/>
      <c r="D15" s="31"/>
      <c r="E15" s="31"/>
      <c r="F15" s="31"/>
      <c r="G15" s="31"/>
      <c r="H15" s="31"/>
      <c r="I15" s="31"/>
      <c r="J15" s="65"/>
      <c r="K15" s="59">
        <f t="shared" ref="K15:Q15" si="2">SUM(K11:K14)</f>
        <v>4</v>
      </c>
      <c r="L15" s="66"/>
      <c r="M15" s="59">
        <f t="shared" si="2"/>
        <v>26500</v>
      </c>
      <c r="N15" s="59">
        <f t="shared" si="2"/>
        <v>0</v>
      </c>
      <c r="O15" s="59">
        <f t="shared" si="2"/>
        <v>9</v>
      </c>
      <c r="P15" s="59">
        <f t="shared" si="2"/>
        <v>61500</v>
      </c>
      <c r="Q15" s="59">
        <f t="shared" si="2"/>
        <v>26500</v>
      </c>
    </row>
    <row r="16" s="2" customFormat="1" ht="61" customHeight="1" spans="1:17">
      <c r="A16" s="20">
        <v>1</v>
      </c>
      <c r="B16" s="32" t="s">
        <v>209</v>
      </c>
      <c r="C16" s="22" t="s">
        <v>210</v>
      </c>
      <c r="D16" s="23" t="s">
        <v>211</v>
      </c>
      <c r="E16" s="24" t="s">
        <v>40</v>
      </c>
      <c r="F16" s="24" t="s">
        <v>212</v>
      </c>
      <c r="G16" s="24" t="s">
        <v>213</v>
      </c>
      <c r="H16" s="24" t="s">
        <v>50</v>
      </c>
      <c r="I16" s="24" t="s">
        <v>214</v>
      </c>
      <c r="J16" s="24" t="s">
        <v>215</v>
      </c>
      <c r="K16" s="24">
        <v>1</v>
      </c>
      <c r="L16" s="67">
        <v>44612</v>
      </c>
      <c r="M16" s="24">
        <v>10000</v>
      </c>
      <c r="N16" s="24" t="s">
        <v>216</v>
      </c>
      <c r="O16" s="63">
        <v>1</v>
      </c>
      <c r="P16" s="8">
        <f t="shared" ref="P16:P26" si="3">O16*M16</f>
        <v>10000</v>
      </c>
      <c r="Q16">
        <f t="shared" si="1"/>
        <v>10000</v>
      </c>
    </row>
    <row r="17" s="2" customFormat="1" ht="98" customHeight="1" spans="1:17">
      <c r="A17" s="20">
        <v>2</v>
      </c>
      <c r="B17" s="33"/>
      <c r="C17" s="22" t="s">
        <v>217</v>
      </c>
      <c r="D17" s="23" t="s">
        <v>218</v>
      </c>
      <c r="E17" s="24" t="s">
        <v>219</v>
      </c>
      <c r="F17" s="24" t="s">
        <v>220</v>
      </c>
      <c r="G17" s="24" t="s">
        <v>213</v>
      </c>
      <c r="H17" s="24" t="s">
        <v>221</v>
      </c>
      <c r="I17" s="24" t="s">
        <v>222</v>
      </c>
      <c r="J17" s="24" t="s">
        <v>223</v>
      </c>
      <c r="K17" s="24">
        <v>1</v>
      </c>
      <c r="L17" s="67">
        <v>44612</v>
      </c>
      <c r="M17" s="24">
        <v>8000</v>
      </c>
      <c r="N17" s="24" t="s">
        <v>216</v>
      </c>
      <c r="O17" s="63">
        <v>1</v>
      </c>
      <c r="P17" s="8">
        <f t="shared" si="3"/>
        <v>8000</v>
      </c>
      <c r="Q17">
        <f t="shared" si="1"/>
        <v>8000</v>
      </c>
    </row>
    <row r="18" s="2" customFormat="1" ht="24" customHeight="1" spans="1:17">
      <c r="A18" s="30" t="s">
        <v>224</v>
      </c>
      <c r="B18" s="31"/>
      <c r="C18" s="31"/>
      <c r="D18" s="31"/>
      <c r="E18" s="31"/>
      <c r="F18" s="31"/>
      <c r="G18" s="31"/>
      <c r="H18" s="31"/>
      <c r="I18" s="31"/>
      <c r="J18" s="65"/>
      <c r="K18" s="59">
        <f t="shared" ref="K18:Q18" si="4">SUM(K16:K17)</f>
        <v>2</v>
      </c>
      <c r="L18" s="67"/>
      <c r="M18" s="59">
        <f t="shared" si="4"/>
        <v>18000</v>
      </c>
      <c r="N18" s="59">
        <f t="shared" si="4"/>
        <v>0</v>
      </c>
      <c r="O18" s="59">
        <f t="shared" si="4"/>
        <v>2</v>
      </c>
      <c r="P18" s="59">
        <f t="shared" si="4"/>
        <v>18000</v>
      </c>
      <c r="Q18" s="59">
        <f t="shared" si="4"/>
        <v>18000</v>
      </c>
    </row>
    <row r="19" s="2" customFormat="1" ht="24" customHeight="1" spans="1:17">
      <c r="A19" s="23">
        <v>1</v>
      </c>
      <c r="B19" s="32" t="s">
        <v>225</v>
      </c>
      <c r="C19" s="34" t="s">
        <v>226</v>
      </c>
      <c r="D19" s="23" t="s">
        <v>227</v>
      </c>
      <c r="E19" s="23" t="s">
        <v>40</v>
      </c>
      <c r="F19" s="23" t="s">
        <v>228</v>
      </c>
      <c r="G19" s="23" t="s">
        <v>63</v>
      </c>
      <c r="H19" s="23" t="s">
        <v>50</v>
      </c>
      <c r="I19" s="23" t="s">
        <v>229</v>
      </c>
      <c r="J19" s="23" t="s">
        <v>230</v>
      </c>
      <c r="K19" s="24">
        <v>1</v>
      </c>
      <c r="L19" s="60" t="s">
        <v>231</v>
      </c>
      <c r="M19" s="24">
        <v>20000</v>
      </c>
      <c r="N19" s="23"/>
      <c r="O19" s="63"/>
      <c r="P19" s="8">
        <f t="shared" si="3"/>
        <v>0</v>
      </c>
      <c r="Q19" s="2">
        <f>M19*K19</f>
        <v>20000</v>
      </c>
    </row>
    <row r="20" s="2" customFormat="1" ht="24" customHeight="1" spans="1:17">
      <c r="A20" s="23">
        <v>2</v>
      </c>
      <c r="B20" s="33"/>
      <c r="C20" s="34" t="s">
        <v>67</v>
      </c>
      <c r="D20" s="23" t="s">
        <v>232</v>
      </c>
      <c r="E20" s="23" t="s">
        <v>70</v>
      </c>
      <c r="F20" s="23" t="s">
        <v>69</v>
      </c>
      <c r="G20" s="23" t="s">
        <v>70</v>
      </c>
      <c r="H20" s="23" t="s">
        <v>17</v>
      </c>
      <c r="I20" s="23" t="s">
        <v>229</v>
      </c>
      <c r="J20" s="23" t="s">
        <v>70</v>
      </c>
      <c r="K20" s="24">
        <v>2</v>
      </c>
      <c r="L20" s="60" t="s">
        <v>233</v>
      </c>
      <c r="M20" s="24">
        <v>12000</v>
      </c>
      <c r="N20" s="23"/>
      <c r="O20" s="63">
        <v>0</v>
      </c>
      <c r="P20" s="8">
        <f t="shared" si="3"/>
        <v>0</v>
      </c>
      <c r="Q20" s="2">
        <f>K20*M20</f>
        <v>24000</v>
      </c>
    </row>
    <row r="21" s="2" customFormat="1" ht="24" customHeight="1" spans="1:17">
      <c r="A21" s="23">
        <v>3</v>
      </c>
      <c r="B21" s="32" t="s">
        <v>66</v>
      </c>
      <c r="C21" s="34" t="s">
        <v>67</v>
      </c>
      <c r="D21" s="23" t="s">
        <v>68</v>
      </c>
      <c r="E21" s="23" t="s">
        <v>70</v>
      </c>
      <c r="F21" s="23" t="s">
        <v>69</v>
      </c>
      <c r="G21" s="23" t="s">
        <v>70</v>
      </c>
      <c r="H21" s="23" t="s">
        <v>71</v>
      </c>
      <c r="I21" s="23" t="s">
        <v>51</v>
      </c>
      <c r="J21" s="23" t="s">
        <v>72</v>
      </c>
      <c r="K21" s="24">
        <v>1</v>
      </c>
      <c r="L21" s="60" t="s">
        <v>233</v>
      </c>
      <c r="M21" s="24">
        <v>17000</v>
      </c>
      <c r="N21" s="23"/>
      <c r="O21" s="63">
        <v>0</v>
      </c>
      <c r="P21" s="8">
        <f t="shared" si="3"/>
        <v>0</v>
      </c>
      <c r="Q21" s="2">
        <f>K21*M21</f>
        <v>17000</v>
      </c>
    </row>
    <row r="22" s="2" customFormat="1" ht="24" customHeight="1" spans="1:17">
      <c r="A22" s="23">
        <v>4</v>
      </c>
      <c r="B22" s="35"/>
      <c r="C22" s="34" t="s">
        <v>74</v>
      </c>
      <c r="D22" s="23" t="s">
        <v>75</v>
      </c>
      <c r="E22" s="23" t="s">
        <v>70</v>
      </c>
      <c r="F22" s="23" t="s">
        <v>69</v>
      </c>
      <c r="G22" s="23" t="s">
        <v>70</v>
      </c>
      <c r="H22" s="23" t="s">
        <v>71</v>
      </c>
      <c r="I22" s="23" t="s">
        <v>51</v>
      </c>
      <c r="J22" s="23" t="s">
        <v>76</v>
      </c>
      <c r="K22" s="24">
        <v>1</v>
      </c>
      <c r="L22" s="60" t="s">
        <v>233</v>
      </c>
      <c r="M22" s="24">
        <v>15000</v>
      </c>
      <c r="N22" s="23"/>
      <c r="O22" s="63">
        <v>0</v>
      </c>
      <c r="P22" s="8">
        <f t="shared" si="3"/>
        <v>0</v>
      </c>
      <c r="Q22" s="2">
        <f>K22*M22</f>
        <v>15000</v>
      </c>
    </row>
    <row r="23" s="2" customFormat="1" ht="24" customHeight="1" spans="1:17">
      <c r="A23" s="23">
        <v>5</v>
      </c>
      <c r="B23" s="35"/>
      <c r="C23" s="34" t="s">
        <v>234</v>
      </c>
      <c r="D23" s="23" t="s">
        <v>235</v>
      </c>
      <c r="E23" s="23" t="s">
        <v>40</v>
      </c>
      <c r="F23" s="23" t="s">
        <v>69</v>
      </c>
      <c r="G23" s="23"/>
      <c r="H23" s="23" t="s">
        <v>236</v>
      </c>
      <c r="I23" s="23" t="s">
        <v>42</v>
      </c>
      <c r="J23" s="23" t="s">
        <v>72</v>
      </c>
      <c r="K23" s="24">
        <v>1</v>
      </c>
      <c r="L23" s="60" t="s">
        <v>233</v>
      </c>
      <c r="M23" s="24">
        <v>15000</v>
      </c>
      <c r="N23" s="23"/>
      <c r="O23" s="63">
        <v>0</v>
      </c>
      <c r="P23" s="8">
        <f t="shared" si="3"/>
        <v>0</v>
      </c>
      <c r="Q23" s="2">
        <f>K23*M23</f>
        <v>15000</v>
      </c>
    </row>
    <row r="24" s="2" customFormat="1" ht="24" customHeight="1" spans="1:17">
      <c r="A24" s="23">
        <v>6</v>
      </c>
      <c r="B24" s="35"/>
      <c r="C24" s="34" t="s">
        <v>78</v>
      </c>
      <c r="D24" s="23" t="s">
        <v>79</v>
      </c>
      <c r="E24" s="23" t="s">
        <v>17</v>
      </c>
      <c r="F24" s="23" t="s">
        <v>80</v>
      </c>
      <c r="G24" s="23"/>
      <c r="H24" s="23" t="s">
        <v>17</v>
      </c>
      <c r="I24" s="23" t="s">
        <v>42</v>
      </c>
      <c r="J24" s="23" t="s">
        <v>81</v>
      </c>
      <c r="K24" s="24">
        <v>1</v>
      </c>
      <c r="L24" s="60" t="s">
        <v>231</v>
      </c>
      <c r="M24" s="24">
        <v>10000</v>
      </c>
      <c r="N24" s="23"/>
      <c r="O24" s="63">
        <v>0</v>
      </c>
      <c r="P24" s="8">
        <f t="shared" si="3"/>
        <v>0</v>
      </c>
      <c r="Q24" s="2">
        <f>M24*K24</f>
        <v>10000</v>
      </c>
    </row>
    <row r="25" s="4" customFormat="1" ht="24" customHeight="1" spans="1:17">
      <c r="A25" s="23">
        <v>7</v>
      </c>
      <c r="B25" s="35"/>
      <c r="C25" s="34" t="s">
        <v>82</v>
      </c>
      <c r="D25" s="23" t="s">
        <v>83</v>
      </c>
      <c r="E25" s="23" t="s">
        <v>17</v>
      </c>
      <c r="F25" s="23" t="s">
        <v>80</v>
      </c>
      <c r="G25" s="23"/>
      <c r="H25" s="23" t="s">
        <v>17</v>
      </c>
      <c r="I25" s="23" t="s">
        <v>42</v>
      </c>
      <c r="J25" s="23" t="s">
        <v>81</v>
      </c>
      <c r="K25" s="24">
        <v>5</v>
      </c>
      <c r="L25" s="60" t="s">
        <v>231</v>
      </c>
      <c r="M25" s="24">
        <v>10000</v>
      </c>
      <c r="N25" s="23"/>
      <c r="O25" s="68">
        <v>0</v>
      </c>
      <c r="P25" s="8">
        <f t="shared" si="3"/>
        <v>0</v>
      </c>
      <c r="Q25" s="2">
        <f>M25*K25</f>
        <v>50000</v>
      </c>
    </row>
    <row r="26" s="4" customFormat="1" ht="24" customHeight="1" spans="1:17">
      <c r="A26" s="23">
        <v>8</v>
      </c>
      <c r="B26" s="33"/>
      <c r="C26" s="34" t="s">
        <v>237</v>
      </c>
      <c r="D26" s="23" t="s">
        <v>86</v>
      </c>
      <c r="E26" s="23" t="s">
        <v>31</v>
      </c>
      <c r="F26" s="23" t="s">
        <v>80</v>
      </c>
      <c r="G26" s="23"/>
      <c r="H26" s="23" t="s">
        <v>17</v>
      </c>
      <c r="I26" s="23" t="s">
        <v>35</v>
      </c>
      <c r="J26" s="23" t="s">
        <v>81</v>
      </c>
      <c r="K26" s="24">
        <v>1</v>
      </c>
      <c r="L26" s="60" t="s">
        <v>238</v>
      </c>
      <c r="M26" s="24">
        <v>10000</v>
      </c>
      <c r="N26" s="23"/>
      <c r="O26" s="68">
        <v>0</v>
      </c>
      <c r="P26" s="8">
        <f t="shared" si="3"/>
        <v>0</v>
      </c>
      <c r="Q26" s="2">
        <f>M26*K26</f>
        <v>10000</v>
      </c>
    </row>
    <row r="27" s="5" customFormat="1" ht="24" customHeight="1" spans="1:17">
      <c r="A27" s="21" t="s">
        <v>239</v>
      </c>
      <c r="B27" s="21"/>
      <c r="C27" s="21"/>
      <c r="D27" s="21"/>
      <c r="E27" s="21"/>
      <c r="F27" s="21"/>
      <c r="G27" s="21"/>
      <c r="H27" s="21"/>
      <c r="I27" s="21"/>
      <c r="J27" s="21"/>
      <c r="K27" s="59">
        <f t="shared" ref="K27:Q27" si="5">SUM(K19:K26)</f>
        <v>13</v>
      </c>
      <c r="L27" s="69"/>
      <c r="M27" s="59">
        <f t="shared" si="5"/>
        <v>109000</v>
      </c>
      <c r="N27" s="59">
        <f t="shared" si="5"/>
        <v>0</v>
      </c>
      <c r="O27" s="59">
        <f t="shared" si="5"/>
        <v>0</v>
      </c>
      <c r="P27" s="59">
        <f t="shared" si="5"/>
        <v>0</v>
      </c>
      <c r="Q27" s="59">
        <f t="shared" si="5"/>
        <v>161000</v>
      </c>
    </row>
    <row r="28" s="4" customFormat="1" ht="24" customHeight="1" spans="1:17">
      <c r="A28" s="36">
        <v>1</v>
      </c>
      <c r="B28" s="37" t="s">
        <v>87</v>
      </c>
      <c r="C28" s="38" t="s">
        <v>88</v>
      </c>
      <c r="D28" s="39" t="s">
        <v>89</v>
      </c>
      <c r="E28" s="39" t="s">
        <v>40</v>
      </c>
      <c r="F28" s="39" t="s">
        <v>90</v>
      </c>
      <c r="G28" s="39" t="s">
        <v>91</v>
      </c>
      <c r="H28" s="36" t="s">
        <v>92</v>
      </c>
      <c r="I28" s="36" t="s">
        <v>93</v>
      </c>
      <c r="J28" s="36" t="s">
        <v>94</v>
      </c>
      <c r="K28" s="41">
        <v>1</v>
      </c>
      <c r="L28" s="60" t="s">
        <v>240</v>
      </c>
      <c r="M28" s="24">
        <v>30000</v>
      </c>
      <c r="N28" s="70"/>
      <c r="O28" s="68">
        <v>2</v>
      </c>
      <c r="P28" s="8">
        <f t="shared" ref="P28:P30" si="6">O28*M28</f>
        <v>60000</v>
      </c>
      <c r="Q28" s="4">
        <f>M28*K28</f>
        <v>30000</v>
      </c>
    </row>
    <row r="29" s="4" customFormat="1" ht="24" customHeight="1" spans="1:17">
      <c r="A29" s="20">
        <v>2</v>
      </c>
      <c r="B29" s="37"/>
      <c r="C29" s="40" t="s">
        <v>96</v>
      </c>
      <c r="D29" s="41" t="s">
        <v>97</v>
      </c>
      <c r="E29" s="41" t="s">
        <v>40</v>
      </c>
      <c r="F29" s="41" t="s">
        <v>90</v>
      </c>
      <c r="G29" s="41" t="s">
        <v>98</v>
      </c>
      <c r="H29" s="20" t="s">
        <v>99</v>
      </c>
      <c r="I29" s="20" t="s">
        <v>93</v>
      </c>
      <c r="J29" s="20" t="s">
        <v>100</v>
      </c>
      <c r="K29" s="41">
        <v>2</v>
      </c>
      <c r="L29" s="60" t="s">
        <v>241</v>
      </c>
      <c r="M29" s="24">
        <v>7500</v>
      </c>
      <c r="N29" s="44"/>
      <c r="O29" s="68">
        <v>0</v>
      </c>
      <c r="P29" s="8">
        <f t="shared" si="6"/>
        <v>0</v>
      </c>
      <c r="Q29" s="4">
        <f>M29*K29</f>
        <v>15000</v>
      </c>
    </row>
    <row r="30" s="4" customFormat="1" ht="24" customHeight="1" spans="1:17">
      <c r="A30" s="20">
        <v>3</v>
      </c>
      <c r="B30" s="38"/>
      <c r="C30" s="40" t="s">
        <v>102</v>
      </c>
      <c r="D30" s="41" t="s">
        <v>103</v>
      </c>
      <c r="E30" s="41" t="s">
        <v>40</v>
      </c>
      <c r="F30" s="41" t="s">
        <v>90</v>
      </c>
      <c r="G30" s="41" t="s">
        <v>104</v>
      </c>
      <c r="H30" s="20" t="s">
        <v>105</v>
      </c>
      <c r="I30" s="20" t="s">
        <v>106</v>
      </c>
      <c r="J30" s="41" t="s">
        <v>70</v>
      </c>
      <c r="K30" s="41">
        <v>4</v>
      </c>
      <c r="L30" s="60" t="s">
        <v>241</v>
      </c>
      <c r="M30" s="24">
        <v>6500</v>
      </c>
      <c r="N30" s="44"/>
      <c r="O30" s="68">
        <v>0</v>
      </c>
      <c r="P30" s="8">
        <f t="shared" si="6"/>
        <v>0</v>
      </c>
      <c r="Q30" s="4">
        <f>M30*K30</f>
        <v>26000</v>
      </c>
    </row>
    <row r="31" s="4" customFormat="1" ht="24" customHeight="1" spans="1:16">
      <c r="A31" s="42" t="s">
        <v>242</v>
      </c>
      <c r="B31" s="43"/>
      <c r="C31" s="43"/>
      <c r="D31" s="43"/>
      <c r="E31" s="43"/>
      <c r="F31" s="43"/>
      <c r="G31" s="43"/>
      <c r="H31" s="43"/>
      <c r="I31" s="43"/>
      <c r="J31" s="71"/>
      <c r="K31" s="59">
        <f t="shared" ref="K31:P31" si="7">SUM(K28:K30)</f>
        <v>7</v>
      </c>
      <c r="L31" s="60"/>
      <c r="M31" s="59">
        <f t="shared" si="7"/>
        <v>44000</v>
      </c>
      <c r="N31" s="59">
        <f t="shared" si="7"/>
        <v>0</v>
      </c>
      <c r="O31" s="59">
        <f t="shared" si="7"/>
        <v>2</v>
      </c>
      <c r="P31" s="59">
        <f t="shared" si="7"/>
        <v>60000</v>
      </c>
    </row>
    <row r="32" s="4" customFormat="1" ht="24" customHeight="1" spans="1:16">
      <c r="A32" s="44" t="s">
        <v>70</v>
      </c>
      <c r="B32" s="45" t="s">
        <v>243</v>
      </c>
      <c r="C32" s="40" t="s">
        <v>244</v>
      </c>
      <c r="D32" s="41" t="s">
        <v>245</v>
      </c>
      <c r="E32" s="41" t="s">
        <v>70</v>
      </c>
      <c r="F32" s="41" t="s">
        <v>70</v>
      </c>
      <c r="G32" s="41" t="s">
        <v>70</v>
      </c>
      <c r="H32" s="41" t="s">
        <v>70</v>
      </c>
      <c r="I32" s="41" t="s">
        <v>70</v>
      </c>
      <c r="J32" s="41" t="s">
        <v>70</v>
      </c>
      <c r="K32" s="41">
        <v>1</v>
      </c>
      <c r="L32" s="60" t="s">
        <v>70</v>
      </c>
      <c r="M32" s="24" t="s">
        <v>70</v>
      </c>
      <c r="N32" s="72" t="s">
        <v>246</v>
      </c>
      <c r="O32" s="68"/>
      <c r="P32" s="8"/>
    </row>
    <row r="33" s="4" customFormat="1" ht="24" customHeight="1" spans="1:16">
      <c r="A33" s="44">
        <v>1</v>
      </c>
      <c r="B33" s="37"/>
      <c r="C33" s="40" t="s">
        <v>247</v>
      </c>
      <c r="D33" s="41" t="s">
        <v>248</v>
      </c>
      <c r="E33" s="41" t="s">
        <v>40</v>
      </c>
      <c r="F33" s="41" t="s">
        <v>249</v>
      </c>
      <c r="G33" s="41" t="s">
        <v>250</v>
      </c>
      <c r="H33" s="20" t="s">
        <v>251</v>
      </c>
      <c r="I33" s="20" t="s">
        <v>35</v>
      </c>
      <c r="J33" s="41" t="s">
        <v>70</v>
      </c>
      <c r="K33" s="41">
        <v>2</v>
      </c>
      <c r="L33" s="60" t="s">
        <v>252</v>
      </c>
      <c r="M33" s="24">
        <v>29000</v>
      </c>
      <c r="N33" s="72" t="s">
        <v>253</v>
      </c>
      <c r="O33" s="68">
        <v>2</v>
      </c>
      <c r="P33" s="8">
        <f t="shared" ref="P33:P41" si="8">O33*M33</f>
        <v>58000</v>
      </c>
    </row>
    <row r="34" s="4" customFormat="1" ht="24" customHeight="1" spans="1:17">
      <c r="A34" s="20">
        <v>2</v>
      </c>
      <c r="B34" s="37"/>
      <c r="C34" s="40" t="s">
        <v>254</v>
      </c>
      <c r="D34" s="41" t="s">
        <v>255</v>
      </c>
      <c r="E34" s="41" t="s">
        <v>40</v>
      </c>
      <c r="F34" s="41" t="s">
        <v>90</v>
      </c>
      <c r="G34" s="41" t="s">
        <v>104</v>
      </c>
      <c r="H34" s="20" t="s">
        <v>256</v>
      </c>
      <c r="I34" s="20" t="s">
        <v>214</v>
      </c>
      <c r="J34" s="41" t="s">
        <v>100</v>
      </c>
      <c r="K34" s="41">
        <v>2</v>
      </c>
      <c r="L34" s="60" t="s">
        <v>257</v>
      </c>
      <c r="M34" s="24">
        <v>15000</v>
      </c>
      <c r="N34" s="44"/>
      <c r="O34" s="68">
        <v>2</v>
      </c>
      <c r="P34" s="8">
        <f t="shared" si="8"/>
        <v>30000</v>
      </c>
      <c r="Q34" s="2">
        <f>K34*M34</f>
        <v>30000</v>
      </c>
    </row>
    <row r="35" s="4" customFormat="1" ht="24" customHeight="1" spans="1:17">
      <c r="A35" s="20">
        <v>3</v>
      </c>
      <c r="B35" s="37"/>
      <c r="C35" s="21" t="s">
        <v>162</v>
      </c>
      <c r="D35" s="24" t="s">
        <v>163</v>
      </c>
      <c r="E35" s="41" t="s">
        <v>219</v>
      </c>
      <c r="F35" s="20" t="s">
        <v>164</v>
      </c>
      <c r="G35" s="24" t="s">
        <v>104</v>
      </c>
      <c r="H35" s="20" t="s">
        <v>165</v>
      </c>
      <c r="I35" s="20" t="s">
        <v>106</v>
      </c>
      <c r="J35" s="20" t="s">
        <v>70</v>
      </c>
      <c r="K35" s="20">
        <v>1</v>
      </c>
      <c r="L35" s="60" t="s">
        <v>258</v>
      </c>
      <c r="M35" s="24">
        <v>6000</v>
      </c>
      <c r="N35" s="44"/>
      <c r="O35" s="68">
        <v>0</v>
      </c>
      <c r="P35" s="8">
        <f t="shared" si="8"/>
        <v>0</v>
      </c>
      <c r="Q35" s="2">
        <f>M35*K35</f>
        <v>6000</v>
      </c>
    </row>
    <row r="36" s="4" customFormat="1" ht="24" customHeight="1" spans="1:17">
      <c r="A36" s="44">
        <v>4</v>
      </c>
      <c r="B36" s="37"/>
      <c r="C36" s="21" t="s">
        <v>259</v>
      </c>
      <c r="D36" s="24" t="s">
        <v>260</v>
      </c>
      <c r="E36" s="41" t="s">
        <v>219</v>
      </c>
      <c r="F36" s="20" t="s">
        <v>261</v>
      </c>
      <c r="G36" s="24" t="s">
        <v>104</v>
      </c>
      <c r="H36" s="20" t="s">
        <v>165</v>
      </c>
      <c r="I36" s="20" t="s">
        <v>106</v>
      </c>
      <c r="J36" s="20" t="s">
        <v>70</v>
      </c>
      <c r="K36" s="20">
        <v>1</v>
      </c>
      <c r="L36" s="60" t="s">
        <v>241</v>
      </c>
      <c r="M36" s="24">
        <v>6000</v>
      </c>
      <c r="N36" s="44"/>
      <c r="O36" s="68">
        <v>1</v>
      </c>
      <c r="P36" s="8">
        <f t="shared" si="8"/>
        <v>6000</v>
      </c>
      <c r="Q36" s="4">
        <f>M36*K36</f>
        <v>6000</v>
      </c>
    </row>
    <row r="37" s="4" customFormat="1" ht="24" customHeight="1" spans="1:17">
      <c r="A37" s="20">
        <v>5</v>
      </c>
      <c r="B37" s="37"/>
      <c r="C37" s="21" t="s">
        <v>262</v>
      </c>
      <c r="D37" s="24" t="s">
        <v>263</v>
      </c>
      <c r="E37" s="24" t="s">
        <v>40</v>
      </c>
      <c r="F37" s="20" t="s">
        <v>35</v>
      </c>
      <c r="G37" s="24" t="s">
        <v>104</v>
      </c>
      <c r="H37" s="20" t="s">
        <v>256</v>
      </c>
      <c r="I37" s="20" t="s">
        <v>17</v>
      </c>
      <c r="J37" s="20" t="s">
        <v>70</v>
      </c>
      <c r="K37" s="20">
        <v>8</v>
      </c>
      <c r="L37" s="60" t="s">
        <v>264</v>
      </c>
      <c r="M37" s="24">
        <v>12000</v>
      </c>
      <c r="N37" s="44"/>
      <c r="O37" s="68">
        <v>1</v>
      </c>
      <c r="P37" s="8">
        <f t="shared" si="8"/>
        <v>12000</v>
      </c>
      <c r="Q37" s="2">
        <f>K37*M37</f>
        <v>96000</v>
      </c>
    </row>
    <row r="38" s="4" customFormat="1" ht="24" customHeight="1" spans="1:17">
      <c r="A38" s="20">
        <v>6</v>
      </c>
      <c r="B38" s="37"/>
      <c r="C38" s="21" t="s">
        <v>265</v>
      </c>
      <c r="D38" s="24" t="s">
        <v>266</v>
      </c>
      <c r="E38" s="24" t="s">
        <v>40</v>
      </c>
      <c r="F38" s="20" t="s">
        <v>35</v>
      </c>
      <c r="G38" s="24" t="s">
        <v>250</v>
      </c>
      <c r="H38" s="20" t="s">
        <v>267</v>
      </c>
      <c r="I38" s="20" t="s">
        <v>17</v>
      </c>
      <c r="J38" s="20" t="s">
        <v>268</v>
      </c>
      <c r="K38" s="20">
        <v>1</v>
      </c>
      <c r="L38" s="60" t="s">
        <v>269</v>
      </c>
      <c r="M38" s="24">
        <v>8000</v>
      </c>
      <c r="N38" s="44"/>
      <c r="O38" s="68">
        <v>0</v>
      </c>
      <c r="P38" s="8">
        <f t="shared" si="8"/>
        <v>0</v>
      </c>
      <c r="Q38" s="2">
        <f>M38*K38</f>
        <v>8000</v>
      </c>
    </row>
    <row r="39" s="4" customFormat="1" ht="24" customHeight="1" spans="1:17">
      <c r="A39" s="44">
        <v>7</v>
      </c>
      <c r="B39" s="37"/>
      <c r="C39" s="21" t="s">
        <v>270</v>
      </c>
      <c r="D39" s="24" t="s">
        <v>266</v>
      </c>
      <c r="E39" s="24" t="s">
        <v>40</v>
      </c>
      <c r="F39" s="44" t="s">
        <v>70</v>
      </c>
      <c r="G39" s="24" t="s">
        <v>271</v>
      </c>
      <c r="H39" s="20" t="s">
        <v>272</v>
      </c>
      <c r="I39" s="20" t="s">
        <v>17</v>
      </c>
      <c r="J39" s="20" t="s">
        <v>268</v>
      </c>
      <c r="K39" s="20">
        <v>3</v>
      </c>
      <c r="L39" s="60" t="s">
        <v>273</v>
      </c>
      <c r="M39" s="24">
        <v>6500</v>
      </c>
      <c r="N39" s="44"/>
      <c r="O39" s="68">
        <v>0</v>
      </c>
      <c r="P39" s="8">
        <f t="shared" si="8"/>
        <v>0</v>
      </c>
      <c r="Q39" s="2">
        <f>M39*K39</f>
        <v>19500</v>
      </c>
    </row>
    <row r="40" s="4" customFormat="1" ht="24" customHeight="1" spans="1:17">
      <c r="A40" s="20">
        <v>8</v>
      </c>
      <c r="B40" s="37"/>
      <c r="C40" s="21" t="s">
        <v>166</v>
      </c>
      <c r="D40" s="24" t="s">
        <v>167</v>
      </c>
      <c r="E40" s="41" t="s">
        <v>219</v>
      </c>
      <c r="F40" s="20" t="s">
        <v>168</v>
      </c>
      <c r="G40" s="24" t="s">
        <v>104</v>
      </c>
      <c r="H40" s="20" t="s">
        <v>169</v>
      </c>
      <c r="I40" s="20" t="s">
        <v>106</v>
      </c>
      <c r="J40" s="20" t="s">
        <v>70</v>
      </c>
      <c r="K40" s="20">
        <v>4</v>
      </c>
      <c r="L40" s="60" t="s">
        <v>273</v>
      </c>
      <c r="M40" s="24">
        <v>7000</v>
      </c>
      <c r="N40" s="44"/>
      <c r="O40" s="68">
        <v>0</v>
      </c>
      <c r="P40" s="8">
        <f t="shared" si="8"/>
        <v>0</v>
      </c>
      <c r="Q40" s="2">
        <f>M40*K40</f>
        <v>28000</v>
      </c>
    </row>
    <row r="41" s="4" customFormat="1" ht="24" customHeight="1" spans="1:17">
      <c r="A41" s="20">
        <v>9</v>
      </c>
      <c r="B41" s="38"/>
      <c r="C41" s="21" t="s">
        <v>274</v>
      </c>
      <c r="D41" s="24" t="s">
        <v>171</v>
      </c>
      <c r="E41" s="41" t="s">
        <v>219</v>
      </c>
      <c r="F41" s="20" t="s">
        <v>70</v>
      </c>
      <c r="G41" s="24" t="s">
        <v>172</v>
      </c>
      <c r="H41" s="20" t="s">
        <v>70</v>
      </c>
      <c r="I41" s="20" t="s">
        <v>17</v>
      </c>
      <c r="J41" s="20" t="s">
        <v>173</v>
      </c>
      <c r="K41" s="20">
        <v>101</v>
      </c>
      <c r="L41" s="60" t="s">
        <v>273</v>
      </c>
      <c r="M41" s="24">
        <v>5000</v>
      </c>
      <c r="N41" s="20" t="s">
        <v>275</v>
      </c>
      <c r="O41" s="68">
        <v>0</v>
      </c>
      <c r="P41" s="8">
        <f t="shared" si="8"/>
        <v>0</v>
      </c>
      <c r="Q41" s="2">
        <f>M41*K41*0.2</f>
        <v>101000</v>
      </c>
    </row>
    <row r="42" s="4" customFormat="1" ht="24" customHeight="1" spans="1:16">
      <c r="A42" s="25" t="s">
        <v>242</v>
      </c>
      <c r="B42" s="26"/>
      <c r="C42" s="26"/>
      <c r="D42" s="26"/>
      <c r="E42" s="26"/>
      <c r="F42" s="26"/>
      <c r="G42" s="26"/>
      <c r="H42" s="26"/>
      <c r="I42" s="26"/>
      <c r="J42" s="64"/>
      <c r="K42" s="59">
        <v>124</v>
      </c>
      <c r="L42" s="60"/>
      <c r="M42" s="73">
        <f t="shared" ref="M42:P42" si="9">SUM(M32:M41)</f>
        <v>94500</v>
      </c>
      <c r="N42" s="73">
        <f t="shared" si="9"/>
        <v>0</v>
      </c>
      <c r="O42" s="73">
        <f t="shared" si="9"/>
        <v>6</v>
      </c>
      <c r="P42" s="73">
        <f t="shared" si="9"/>
        <v>106000</v>
      </c>
    </row>
    <row r="43" ht="26" customHeight="1" spans="1:16">
      <c r="A43" s="46" t="s">
        <v>276</v>
      </c>
      <c r="B43" s="47"/>
      <c r="C43" s="47"/>
      <c r="D43" s="47"/>
      <c r="E43" s="47"/>
      <c r="F43" s="47"/>
      <c r="G43" s="47"/>
      <c r="H43" s="47"/>
      <c r="I43" s="47"/>
      <c r="J43" s="74"/>
      <c r="K43" s="75">
        <f t="shared" ref="K43:P43" si="10">K42+K31+K27+K15+K10+K18+K6</f>
        <v>156</v>
      </c>
      <c r="L43" s="76"/>
      <c r="M43" s="75">
        <f t="shared" si="10"/>
        <v>342500</v>
      </c>
      <c r="N43" s="75">
        <f t="shared" si="10"/>
        <v>0</v>
      </c>
      <c r="O43" s="75">
        <f t="shared" si="10"/>
        <v>19</v>
      </c>
      <c r="P43" s="75">
        <f t="shared" si="10"/>
        <v>245500</v>
      </c>
    </row>
    <row r="44" spans="1:15">
      <c r="A44" t="s">
        <v>277</v>
      </c>
      <c r="N44" t="s">
        <v>278</v>
      </c>
      <c r="O44" s="8">
        <f>3681*O43</f>
        <v>69939</v>
      </c>
    </row>
    <row r="45" ht="14.25"/>
    <row r="46" s="6" customFormat="1" ht="21" customHeight="1" spans="1:40">
      <c r="A46" s="48" t="s">
        <v>1</v>
      </c>
      <c r="B46" s="49" t="s">
        <v>279</v>
      </c>
      <c r="C46" s="49" t="s">
        <v>280</v>
      </c>
      <c r="D46" s="49" t="s">
        <v>281</v>
      </c>
      <c r="E46" s="49">
        <v>2021.12</v>
      </c>
      <c r="F46" s="49"/>
      <c r="G46" s="49"/>
      <c r="H46" s="49"/>
      <c r="I46" s="49">
        <v>2022.01</v>
      </c>
      <c r="J46" s="49"/>
      <c r="K46" s="49"/>
      <c r="L46" s="77"/>
      <c r="M46" s="49">
        <v>2022.02</v>
      </c>
      <c r="N46" s="49"/>
      <c r="O46" s="49"/>
      <c r="P46" s="49"/>
      <c r="Q46" s="49">
        <v>2022.03</v>
      </c>
      <c r="R46" s="49"/>
      <c r="S46" s="49"/>
      <c r="T46" s="49"/>
      <c r="U46" s="49">
        <v>2022.04</v>
      </c>
      <c r="V46" s="49"/>
      <c r="W46" s="49"/>
      <c r="X46" s="49"/>
      <c r="Y46" s="49">
        <v>2022.05</v>
      </c>
      <c r="Z46" s="49"/>
      <c r="AA46" s="49"/>
      <c r="AB46" s="49"/>
      <c r="AC46" s="49">
        <v>2022.06</v>
      </c>
      <c r="AD46" s="49"/>
      <c r="AE46" s="49"/>
      <c r="AF46" s="49"/>
      <c r="AG46" s="49">
        <v>2022.07</v>
      </c>
      <c r="AH46" s="49"/>
      <c r="AI46" s="49"/>
      <c r="AJ46" s="49"/>
      <c r="AK46" s="49">
        <v>2022.08</v>
      </c>
      <c r="AL46" s="49"/>
      <c r="AM46" s="49"/>
      <c r="AN46" s="80"/>
    </row>
    <row r="47" s="6" customFormat="1" ht="21" customHeight="1" spans="1:40">
      <c r="A47" s="50"/>
      <c r="B47" s="51"/>
      <c r="C47" s="51"/>
      <c r="D47" s="51" t="s">
        <v>282</v>
      </c>
      <c r="E47" s="51" t="s">
        <v>283</v>
      </c>
      <c r="F47" s="51" t="s">
        <v>284</v>
      </c>
      <c r="G47" s="51" t="s">
        <v>285</v>
      </c>
      <c r="H47" s="51" t="s">
        <v>286</v>
      </c>
      <c r="I47" s="51" t="s">
        <v>283</v>
      </c>
      <c r="J47" s="51" t="s">
        <v>284</v>
      </c>
      <c r="K47" s="51" t="s">
        <v>285</v>
      </c>
      <c r="L47" s="78" t="s">
        <v>286</v>
      </c>
      <c r="M47" s="51" t="s">
        <v>283</v>
      </c>
      <c r="N47" s="51" t="s">
        <v>284</v>
      </c>
      <c r="O47" s="51" t="s">
        <v>285</v>
      </c>
      <c r="P47" s="51" t="s">
        <v>286</v>
      </c>
      <c r="Q47" s="51" t="s">
        <v>283</v>
      </c>
      <c r="R47" s="51" t="s">
        <v>284</v>
      </c>
      <c r="S47" s="51" t="s">
        <v>285</v>
      </c>
      <c r="T47" s="51" t="s">
        <v>286</v>
      </c>
      <c r="U47" s="51" t="s">
        <v>283</v>
      </c>
      <c r="V47" s="51" t="s">
        <v>284</v>
      </c>
      <c r="W47" s="51" t="s">
        <v>285</v>
      </c>
      <c r="X47" s="51" t="s">
        <v>286</v>
      </c>
      <c r="Y47" s="51" t="s">
        <v>283</v>
      </c>
      <c r="Z47" s="51" t="s">
        <v>284</v>
      </c>
      <c r="AA47" s="51" t="s">
        <v>285</v>
      </c>
      <c r="AB47" s="51" t="s">
        <v>286</v>
      </c>
      <c r="AC47" s="51" t="s">
        <v>283</v>
      </c>
      <c r="AD47" s="51" t="s">
        <v>284</v>
      </c>
      <c r="AE47" s="51" t="s">
        <v>285</v>
      </c>
      <c r="AF47" s="51" t="s">
        <v>286</v>
      </c>
      <c r="AG47" s="51" t="s">
        <v>283</v>
      </c>
      <c r="AH47" s="51" t="s">
        <v>284</v>
      </c>
      <c r="AI47" s="51" t="s">
        <v>285</v>
      </c>
      <c r="AJ47" s="51" t="s">
        <v>286</v>
      </c>
      <c r="AK47" s="51" t="s">
        <v>283</v>
      </c>
      <c r="AL47" s="51" t="s">
        <v>284</v>
      </c>
      <c r="AM47" s="51" t="s">
        <v>285</v>
      </c>
      <c r="AN47" s="81" t="s">
        <v>286</v>
      </c>
    </row>
    <row r="48" spans="3:41">
      <c r="C48" s="52" t="s">
        <v>287</v>
      </c>
      <c r="H48">
        <v>4</v>
      </c>
      <c r="I48">
        <v>2</v>
      </c>
      <c r="M48" s="8">
        <v>1</v>
      </c>
      <c r="O48" s="8">
        <v>2</v>
      </c>
      <c r="P48" s="8">
        <v>1</v>
      </c>
      <c r="R48">
        <v>17</v>
      </c>
      <c r="T48">
        <v>7</v>
      </c>
      <c r="Y48">
        <v>75</v>
      </c>
      <c r="AB48">
        <v>8</v>
      </c>
      <c r="AF48">
        <v>30</v>
      </c>
      <c r="AG48">
        <v>1</v>
      </c>
      <c r="AJ48">
        <v>20</v>
      </c>
      <c r="AN48">
        <v>10</v>
      </c>
      <c r="AO48">
        <f>SUM(E48:AN48)</f>
        <v>178</v>
      </c>
    </row>
    <row r="49" spans="3:40">
      <c r="C49" s="52" t="s">
        <v>288</v>
      </c>
      <c r="H49">
        <f>M3</f>
        <v>15000</v>
      </c>
      <c r="I49">
        <f>M13+M34</f>
        <v>22000</v>
      </c>
      <c r="M49" s="8">
        <v>30000</v>
      </c>
      <c r="O49">
        <f>M16+M17</f>
        <v>18000</v>
      </c>
      <c r="P49">
        <f>M4</f>
        <v>10000</v>
      </c>
      <c r="R49">
        <v>208500</v>
      </c>
      <c r="T49">
        <v>47000</v>
      </c>
      <c r="Y49">
        <v>438500</v>
      </c>
      <c r="AB49">
        <v>57500</v>
      </c>
      <c r="AF49">
        <v>148500</v>
      </c>
      <c r="AG49">
        <v>6000</v>
      </c>
      <c r="AJ49">
        <v>100000</v>
      </c>
      <c r="AN49">
        <f>3500*AN48</f>
        <v>35000</v>
      </c>
    </row>
    <row r="50" spans="3:40">
      <c r="C50" s="52" t="s">
        <v>289</v>
      </c>
      <c r="H50">
        <f>1500*H48</f>
        <v>6000</v>
      </c>
      <c r="I50">
        <f>1500*I48</f>
        <v>3000</v>
      </c>
      <c r="M50" s="8">
        <f>3681</f>
        <v>3681</v>
      </c>
      <c r="O50">
        <f t="shared" ref="O50:R50" si="11">1500*O48</f>
        <v>3000</v>
      </c>
      <c r="P50">
        <f t="shared" si="11"/>
        <v>1500</v>
      </c>
      <c r="R50">
        <f t="shared" si="11"/>
        <v>25500</v>
      </c>
      <c r="T50">
        <f>1500*T48</f>
        <v>10500</v>
      </c>
      <c r="Y50">
        <f>1500*Y48</f>
        <v>112500</v>
      </c>
      <c r="AB50">
        <f>1500*AB48</f>
        <v>12000</v>
      </c>
      <c r="AF50">
        <f>1500*30</f>
        <v>45000</v>
      </c>
      <c r="AG50">
        <f>1500</f>
        <v>1500</v>
      </c>
      <c r="AJ50">
        <f>1500*AJ48</f>
        <v>30000</v>
      </c>
      <c r="AN50">
        <f>1500*AN48</f>
        <v>15000</v>
      </c>
    </row>
    <row r="51" spans="3:21">
      <c r="C51" s="52" t="s">
        <v>290</v>
      </c>
      <c r="H51">
        <v>0</v>
      </c>
      <c r="I51">
        <v>0</v>
      </c>
      <c r="J51">
        <v>0</v>
      </c>
      <c r="K51">
        <v>0</v>
      </c>
      <c r="L51" s="79">
        <v>0</v>
      </c>
      <c r="M51">
        <v>0</v>
      </c>
      <c r="N51">
        <v>0</v>
      </c>
      <c r="U51">
        <f>480*H48</f>
        <v>1920</v>
      </c>
    </row>
    <row r="52" spans="3:13">
      <c r="C52" s="52" t="s">
        <v>291</v>
      </c>
      <c r="K52"/>
      <c r="L52" s="79"/>
      <c r="M52"/>
    </row>
    <row r="53" spans="3:14">
      <c r="C53" s="52" t="s">
        <v>292</v>
      </c>
      <c r="H53">
        <v>0</v>
      </c>
      <c r="I53">
        <v>0</v>
      </c>
      <c r="J53">
        <v>0</v>
      </c>
      <c r="K53">
        <v>20000</v>
      </c>
      <c r="L53" s="79">
        <v>0</v>
      </c>
      <c r="M53">
        <v>0</v>
      </c>
      <c r="N53">
        <v>0</v>
      </c>
    </row>
    <row r="55" spans="2:2">
      <c r="B55" t="s">
        <v>293</v>
      </c>
    </row>
    <row r="56" spans="2:2">
      <c r="B56" s="1" t="s">
        <v>294</v>
      </c>
    </row>
  </sheetData>
  <autoFilter ref="A2:O44">
    <extLst/>
  </autoFilter>
  <mergeCells count="28">
    <mergeCell ref="A1:N1"/>
    <mergeCell ref="A6:J6"/>
    <mergeCell ref="A10:J10"/>
    <mergeCell ref="A15:J15"/>
    <mergeCell ref="A18:J18"/>
    <mergeCell ref="A27:J27"/>
    <mergeCell ref="A31:J31"/>
    <mergeCell ref="A42:J42"/>
    <mergeCell ref="A43:J43"/>
    <mergeCell ref="E46:H46"/>
    <mergeCell ref="I46:L46"/>
    <mergeCell ref="M46:P46"/>
    <mergeCell ref="Q46:T46"/>
    <mergeCell ref="U46:X46"/>
    <mergeCell ref="Y46:AB46"/>
    <mergeCell ref="AC46:AF46"/>
    <mergeCell ref="AG46:AJ46"/>
    <mergeCell ref="AK46:AN46"/>
    <mergeCell ref="A46:A47"/>
    <mergeCell ref="B7:B9"/>
    <mergeCell ref="B11:B14"/>
    <mergeCell ref="B16:B17"/>
    <mergeCell ref="B19:B20"/>
    <mergeCell ref="B21:B26"/>
    <mergeCell ref="B28:B30"/>
    <mergeCell ref="B32:B41"/>
    <mergeCell ref="B46:B47"/>
    <mergeCell ref="C46:C47"/>
  </mergeCells>
  <pageMargins left="0.75" right="0.75" top="1" bottom="1" header="0.5" footer="0.5"/>
  <pageSetup paperSize="9" orientation="portrait"/>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汇总表</vt:lpstr>
      <vt:lpstr>Sheet1</vt:lpstr>
      <vt:lpstr>汇总表 (含进度)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talat</cp:lastModifiedBy>
  <dcterms:created xsi:type="dcterms:W3CDTF">2021-11-09T08:02:00Z</dcterms:created>
  <dcterms:modified xsi:type="dcterms:W3CDTF">2022-03-01T03:07:55Z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12D7B30815824D948C3BE8D006279AFE</vt:lpwstr>
  </property>
  <property fmtid="{D5CDD505-2E9C-101B-9397-08002B2CF9AE}" pid="3" name="KSOProductBuildVer">
    <vt:lpwstr>2052-11.8.2.8696</vt:lpwstr>
  </property>
  <property fmtid="{D5CDD505-2E9C-101B-9397-08002B2CF9AE}" pid="4" name="KSOReadingLayout">
    <vt:bool>true</vt:bool>
  </property>
</Properties>
</file>